
<file path=[Content_Types].xml><?xml version="1.0" encoding="utf-8"?>
<Types xmlns="http://schemas.openxmlformats.org/package/2006/content-types">
  <Override PartName="/docProps/app.xml" ContentType="application/vnd.openxmlformats-officedocument.extended-properties+xml"/>
  <Override PartName="/xl/sharedStrings.xml" ContentType="application/vnd.openxmlformats-officedocument.spreadsheetml.sharedStrings+xml"/>
  <Default Extension="xml" ContentType="application/xml"/>
  <Override PartName="/xl/workbook.xml" ContentType="application/vnd.openxmlformats-officedocument.spreadsheetml.sheet.main+xml"/>
  <Default Extension="rels" ContentType="application/vnd.openxmlformats-package.relationships+xml"/>
  <Override PartName="/xl/worksheets/sheet3.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4.xml" ContentType="application/vnd.openxmlformats-officedocument.spreadsheetml.worksheet+xml"/>
  <Override PartName="/xl/calcChain.xml" ContentType="application/vnd.openxmlformats-officedocument.spreadsheetml.calcChain+xml"/>
  <Override PartName="/xl/worksheets/sheet2.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7" rupBuild="4505"/>
  <workbookPr autoCompressPictures="0"/>
  <bookViews>
    <workbookView xWindow="1980" yWindow="260" windowWidth="21520" windowHeight="15380" activeTab="3"/>
  </bookViews>
  <sheets>
    <sheet name="Export Summary" sheetId="1" r:id="rId1"/>
    <sheet name="FY19 Stats" sheetId="3" r:id="rId2"/>
    <sheet name="FY 20 Stats (2)" sheetId="7" r:id="rId3"/>
    <sheet name="FY 21 Stats" sheetId="6" r:id="rId4"/>
  </sheets>
  <calcPr calcId="130000"/>
  <extLst>
    <ext xmlns:mx="http://schemas.microsoft.com/office/mac/excel/2008/main" uri="http://schemas.microsoft.com/office/mac/excel/2008/main">
      <mx:ArchID Flags="2"/>
    </ext>
  </extLst>
</workbook>
</file>

<file path=xl/calcChain.xml><?xml version="1.0" encoding="utf-8"?>
<calcChain xmlns="http://schemas.openxmlformats.org/spreadsheetml/2006/main">
  <c r="S38" i="7"/>
  <c r="S36"/>
  <c r="S35"/>
  <c r="S34"/>
  <c r="S33"/>
  <c r="S32"/>
  <c r="S31"/>
  <c r="S30"/>
  <c r="S29"/>
  <c r="S28"/>
  <c r="S27"/>
  <c r="S26"/>
  <c r="S25"/>
  <c r="S24"/>
  <c r="S23"/>
  <c r="S22"/>
  <c r="S21"/>
  <c r="S20"/>
  <c r="S19"/>
  <c r="S18"/>
  <c r="S17"/>
  <c r="K16"/>
  <c r="S16"/>
  <c r="S15"/>
  <c r="S14"/>
  <c r="S13"/>
  <c r="S12"/>
  <c r="S11"/>
  <c r="K10"/>
  <c r="S10"/>
  <c r="K9"/>
  <c r="S9"/>
  <c r="K8"/>
  <c r="S8"/>
  <c r="K7"/>
  <c r="L7"/>
  <c r="S7"/>
  <c r="S6"/>
  <c r="S5"/>
  <c r="S4"/>
  <c r="K3"/>
  <c r="L3"/>
  <c r="S3"/>
  <c r="AC38" i="6"/>
  <c r="AC36"/>
  <c r="AC35"/>
  <c r="AC34"/>
  <c r="AC33"/>
  <c r="AC32"/>
  <c r="AC31"/>
  <c r="AC30"/>
  <c r="AC29"/>
  <c r="AC28"/>
  <c r="AC27"/>
  <c r="AC26"/>
  <c r="AC25"/>
  <c r="AC24"/>
  <c r="AC23"/>
  <c r="G22"/>
  <c r="H22"/>
  <c r="P22"/>
  <c r="AC22"/>
  <c r="AC21"/>
  <c r="AC20"/>
  <c r="AC19"/>
  <c r="AC18"/>
  <c r="AC17"/>
  <c r="AC16"/>
  <c r="AC15"/>
  <c r="AC14"/>
  <c r="AC13"/>
  <c r="AC12"/>
  <c r="AC11"/>
  <c r="AC10"/>
  <c r="F9"/>
  <c r="G9"/>
  <c r="AC9"/>
  <c r="AC8"/>
  <c r="AC7"/>
  <c r="AC6"/>
  <c r="AC5"/>
  <c r="AC4"/>
  <c r="F3"/>
  <c r="L3"/>
  <c r="AC3"/>
  <c r="R32" i="3"/>
  <c r="R31"/>
  <c r="R30"/>
  <c r="R29"/>
  <c r="R28"/>
  <c r="R27"/>
  <c r="R26"/>
  <c r="R25"/>
  <c r="R24"/>
  <c r="R23"/>
  <c r="R22"/>
  <c r="R21"/>
  <c r="R20"/>
  <c r="R19"/>
  <c r="R18"/>
  <c r="H17"/>
  <c r="R17"/>
  <c r="H16"/>
  <c r="R16"/>
  <c r="H15"/>
  <c r="J15"/>
  <c r="R15"/>
  <c r="H14"/>
  <c r="J14"/>
  <c r="R14"/>
  <c r="R13"/>
  <c r="R12"/>
  <c r="R11"/>
  <c r="R10"/>
  <c r="R9"/>
  <c r="R8"/>
  <c r="R7"/>
  <c r="R6"/>
  <c r="R5"/>
  <c r="R4"/>
  <c r="R3"/>
</calcChain>
</file>

<file path=xl/sharedStrings.xml><?xml version="1.0" encoding="utf-8"?>
<sst xmlns="http://schemas.openxmlformats.org/spreadsheetml/2006/main" count="261" uniqueCount="127">
  <si>
    <r>
      <rPr>
        <b/>
        <u/>
        <sz val="11"/>
        <color indexed="8"/>
        <rFont val="Calibri"/>
        <family val="2"/>
      </rPr>
      <t>Library Closures:</t>
    </r>
    <r>
      <rPr>
        <sz val="11"/>
        <color indexed="8"/>
        <rFont val="Calibri"/>
      </rPr>
      <t xml:space="preserve">  One week in December     One week in May</t>
    </r>
    <r>
      <rPr>
        <sz val="11"/>
        <color indexed="8"/>
        <rFont val="Calibri"/>
      </rPr>
      <t xml:space="preserve">. </t>
    </r>
    <r>
      <rPr>
        <sz val="11"/>
        <color rgb="FFFF0000"/>
        <rFont val="Calibri"/>
        <family val="2"/>
      </rPr>
      <t xml:space="preserve"> NOTE Due to COVID-19 the library started the FY 21 (July '20) doing Ramp-side Service &amp; In-Library Visits by Appointment every Tuesday 1 - 4 &amp; Saturday 12 - 3  </t>
    </r>
  </si>
  <si>
    <t>18 hrs rampside</t>
  </si>
  <si>
    <t>12 hrs In-library</t>
  </si>
  <si>
    <t>21 hrs rampside (7 days)</t>
  </si>
  <si>
    <t>24 hrs rampside (7 days)</t>
  </si>
  <si>
    <t xml:space="preserve">9 hrs in-library </t>
  </si>
  <si>
    <t xml:space="preserve">Closed for In-Lib. September and first 2 weeks of October (7 wks total closed In-Lib.),  Closed Rampside Oct. 3rd and first week of Oct. (10/6 &amp; 10/10), Closed to In-library: November 14, 17, 21, 24, 28 &amp; all December &amp; January 2, 5, 9, 12  </t>
  </si>
  <si>
    <t xml:space="preserve">PB Alphabet Letter Project, Ramp-side Service implementation, labeling all Alaska books with "AK", Website updates, Zoom hosting, Heather Lende Event, installing motion sensored light by </t>
  </si>
  <si>
    <t>Wifi Uses</t>
  </si>
  <si>
    <t>o</t>
  </si>
  <si>
    <t>27 hours rampside (9 days)</t>
  </si>
  <si>
    <t>15 hours In-Library (5 days)</t>
  </si>
  <si>
    <t>24 hours In-Lib. (8 days</t>
  </si>
  <si>
    <t>24 hours In-Lib (8 days)</t>
  </si>
  <si>
    <r>
      <rPr>
        <b/>
        <u/>
        <sz val="11"/>
        <color indexed="8"/>
        <rFont val="Calibri"/>
        <family val="2"/>
      </rPr>
      <t xml:space="preserve">Volunteers: </t>
    </r>
    <r>
      <rPr>
        <sz val="11"/>
        <color indexed="8"/>
        <rFont val="Calibri"/>
      </rPr>
      <t xml:space="preserve"> Marcia Marthaller, Lisa Speno, Kim Rivera, Mary-Claire, Pete Bogart, Alice Carter, Wendy</t>
    </r>
    <r>
      <rPr>
        <sz val="11"/>
        <color indexed="8"/>
        <rFont val="Calibri"/>
      </rPr>
      <t xml:space="preserve">, Teresa, Shawna Harper, Kevin &amp; Carlene Allred, Steve Lewis &amp; Rachel Myron, Jason Carter, Isabella &amp; Kirsten Strong, Bev Patch, </t>
    </r>
  </si>
  <si>
    <t>library drop-box on ramp &amp; donating some time to install drop-box, re-labeling of catalog cards, stamping &amp; removing cards from withdrawn items, assembling small storage cabinet, practicing using extender for internet,</t>
  </si>
  <si>
    <t>27 hours in-lib (9 days)</t>
  </si>
  <si>
    <t>troubleshooting for online tour of Greenhouse, adult programming, painting puttied spots</t>
  </si>
  <si>
    <t>Lauara Strong, Rachel Israel, Meilani &amp; Jana-Lynn Dot-Furgeson, Calvin Carter</t>
  </si>
  <si>
    <t>9 hours in-lib (3 days)</t>
  </si>
  <si>
    <t xml:space="preserve">checking for overdue items, transporting items to lib., posting flyers, records retention, making/providing food for programs, making table for PB bins, staining/varnishing Bkshlves, Decorating Lib., </t>
  </si>
  <si>
    <t>60 GB</t>
  </si>
  <si>
    <t>Non-Library meetings: in library</t>
  </si>
  <si>
    <t>Vicki Wisenbaugh, Jeff &amp; Karen Wilson, Mark Millea, JC Wisenbaugh, Jason Carter, Debbie Carter, Sean, Joanie McBean, Jo Gladden, Cynthia &amp; Mark Meyer, Sophie Strong, Kirsten Strong</t>
  </si>
  <si>
    <t>Ramp-side</t>
  </si>
  <si>
    <t>Ramp-Side</t>
  </si>
  <si>
    <r>
      <rPr>
        <b/>
        <u/>
        <sz val="11"/>
        <color indexed="8"/>
        <rFont val="Calibri"/>
        <family val="2"/>
      </rPr>
      <t>Library Closures:</t>
    </r>
    <r>
      <rPr>
        <sz val="11"/>
        <color indexed="8"/>
        <rFont val="Calibri"/>
      </rPr>
      <t xml:space="preserve">  One week in December     One week in May</t>
    </r>
    <r>
      <rPr>
        <sz val="11"/>
        <color indexed="8"/>
        <rFont val="Calibri"/>
      </rPr>
      <t>.</t>
    </r>
    <r>
      <rPr>
        <sz val="11"/>
        <color rgb="FFFF0000"/>
        <rFont val="Calibri"/>
        <family val="2"/>
      </rPr>
      <t xml:space="preserve"> NOTE Due to COVID-19 the library closed March 14 and reopened…  May 19th for Ramp-side Service every Tuesday for 4 wks</t>
    </r>
  </si>
  <si>
    <t>Then twice a week (Tues. &amp; Sat.) starting June 16th</t>
  </si>
  <si>
    <t xml:space="preserve">PB Alphabet Letter Project, taking paper off of children's table, wrapped books and transcribed clues for program, COVID- 19 research/meetings/webinars/emails/mitigation plan, </t>
  </si>
  <si>
    <t>Ramp-side Service implementation, Cleaning for COVID- 19, installing New books display thin shelves, donating putty to fix sheetrock</t>
  </si>
  <si>
    <t>Laura Strong, Nancy Berland, Nick Olmsted, Isabella Strong, Olivia Wilson, Korri, Uriah Strong</t>
  </si>
  <si>
    <t>*total amount of volunteers</t>
  </si>
  <si>
    <t>weeks open</t>
  </si>
  <si>
    <t>service hrs: 10 a wk July - Sept.; 12 a wk Oct. 1st</t>
  </si>
  <si>
    <t>covering books, updating patron # list &amp; adding to RM,  collecting mail, checking drop box, mailing ILLs,  pulling withdrawn card catalog cards &amp; deleting from RM,</t>
  </si>
  <si>
    <t xml:space="preserve">marking withdrawn items, checking for overdue items, transporting items to lib., posting flyers, records retention, COVID- 19 research/meetings/webinars/emails/mitigation plan, </t>
  </si>
  <si>
    <t>FY21 Statistics Report for Grant (July 1, 2020 - June 30, 2021</t>
  </si>
  <si>
    <t>June '21</t>
  </si>
  <si>
    <t>July '20</t>
  </si>
  <si>
    <t>In-Library by Appt.</t>
  </si>
  <si>
    <t>All ILL books/dvds received</t>
  </si>
  <si>
    <t xml:space="preserve">Video Conf./Zoom </t>
  </si>
  <si>
    <t>New FY 21:  6 hours a week (2 days open at 3 hours a day)</t>
  </si>
  <si>
    <t xml:space="preserve">24 hrs in  library &amp; rampside </t>
  </si>
  <si>
    <t>24 hrs in library &amp; rampside</t>
  </si>
  <si>
    <t>27 hrs rampside only this month</t>
  </si>
  <si>
    <t>Total Attendees Young Adult Prog.</t>
  </si>
  <si>
    <t>Total Attendees Children's Prog.</t>
  </si>
  <si>
    <t>Week of Dec 1-7</t>
  </si>
  <si>
    <t>Week of May 27 - May 31st, 2019</t>
  </si>
  <si>
    <t>All ILL books requested</t>
  </si>
  <si>
    <t>ILL Books / DVDs  (Adult) circulated</t>
  </si>
  <si>
    <t>ILL Books / DVD's (Juvenile) circulated</t>
  </si>
  <si>
    <t>Wifi Use</t>
  </si>
  <si>
    <t>Children's Computer</t>
  </si>
  <si>
    <t>Desktop Use</t>
  </si>
  <si>
    <t>Mark Millea, JC Wisenbaugh, Nick Olmstead, Pete Crandall, Joanie McBeen, Dan Hand, Jason Carter, Debbie Carter, Sophie Strong, Kirsten Strong, Uriah Strong, Justice Chase</t>
  </si>
  <si>
    <t xml:space="preserve">Holiday tree thank you party, painting children's area, collecting mail, checking drop box, mailing ILLs, diassembling metal bookshelves, </t>
  </si>
  <si>
    <t xml:space="preserve">moving/transporting/installing bookshelves, marking withdrawn items, pulling withdrawn card catalog cards, </t>
  </si>
  <si>
    <t>Jeff Milton, Todd Buck, Jacob Buck, Mark Tracy</t>
  </si>
  <si>
    <t>2</t>
  </si>
  <si>
    <t>4</t>
  </si>
  <si>
    <t>Acquisition/DVDs</t>
  </si>
  <si>
    <t>Acquisitions/Subscriptions</t>
  </si>
  <si>
    <t>Discards/Subcriptions</t>
  </si>
  <si>
    <t>Magazines (Juvenile)</t>
  </si>
  <si>
    <t>Magazines (Adult)</t>
  </si>
  <si>
    <r>
      <rPr>
        <b/>
        <u/>
        <sz val="11"/>
        <color indexed="8"/>
        <rFont val="Calibri"/>
        <family val="2"/>
      </rPr>
      <t xml:space="preserve">Volunteers: </t>
    </r>
    <r>
      <rPr>
        <sz val="11"/>
        <color indexed="8"/>
        <rFont val="Calibri"/>
      </rPr>
      <t xml:space="preserve"> Kim Rivera, Mary-Claire Bernstein, Brooke Elgie, Deena Hand, Lisa Speno, Wendy Stern, Pete Bogart, Marcia Marthaller, Bev Patch, Dordie Carter, Jordan Chase, Alice Carter,</t>
    </r>
  </si>
  <si>
    <t>building bookshelves, covering books, loaning tools/supplies, updating patron # list &amp; adding to RM,  collecting mail, checking drop box, mailing ILLs, diassembling metal bookshelves</t>
  </si>
  <si>
    <t xml:space="preserve">Moving/transporting/installing bookshelves, marking withdrawn items, pulling withdrawn card catalog cards &amp; deleting from RM, hanging flyers, taking pictures for FLP &amp; Fav. BK, Reading Presentation, </t>
  </si>
  <si>
    <t>0</t>
  </si>
  <si>
    <t>All ILL books/dvds requested</t>
  </si>
  <si>
    <t>FY20 Statistics Report for Grant</t>
  </si>
  <si>
    <t>GB Usage</t>
  </si>
  <si>
    <t>70 GB</t>
  </si>
  <si>
    <r>
      <rPr>
        <b/>
        <u/>
        <sz val="11"/>
        <color indexed="8"/>
        <rFont val="Calibri"/>
        <family val="2"/>
      </rPr>
      <t>Volunteer Tasks:</t>
    </r>
    <r>
      <rPr>
        <sz val="11"/>
        <color indexed="8"/>
        <rFont val="Calibri"/>
      </rPr>
      <t xml:space="preserve">  Library Board, staffing the library, filing cards, summer reading program, preparing new books for shelving, cleaning/straightening, reshelving returns, </t>
    </r>
  </si>
  <si>
    <t>This document was exported from Numbers.  Each table was converted to an Excel worksheet. All other objects on each Numbers sheet were placed on separate worksheets. Please be aware that formula calculations may differ in Excel.</t>
  </si>
  <si>
    <t>Numbers Sheet Name</t>
  </si>
  <si>
    <t>Numbers Table Name</t>
  </si>
  <si>
    <t>Excel Worksheet Name</t>
  </si>
  <si>
    <t>FY18 Stats</t>
  </si>
  <si>
    <t>Table 1</t>
  </si>
  <si>
    <t>Aug</t>
  </si>
  <si>
    <t>Sept</t>
  </si>
  <si>
    <t>Oct</t>
  </si>
  <si>
    <t>Nov</t>
  </si>
  <si>
    <t>Dec</t>
  </si>
  <si>
    <t>Jan</t>
  </si>
  <si>
    <t>Feb</t>
  </si>
  <si>
    <t>Mar</t>
  </si>
  <si>
    <t>Apr</t>
  </si>
  <si>
    <t>May</t>
  </si>
  <si>
    <t>June</t>
  </si>
  <si>
    <t>Total</t>
  </si>
  <si>
    <t>Patrons</t>
  </si>
  <si>
    <t>Acquisitions/Books</t>
  </si>
  <si>
    <t>Acquisitions/DVD's</t>
  </si>
  <si>
    <t>Discards/Books</t>
  </si>
  <si>
    <t>Discards/DVD/VHS</t>
  </si>
  <si>
    <t>Volunteer Time</t>
  </si>
  <si>
    <t>Reference ?'s</t>
  </si>
  <si>
    <t>Non-Library meetings</t>
  </si>
  <si>
    <t>Video Conf.</t>
  </si>
  <si>
    <t>Volunteer Tasks:</t>
  </si>
  <si>
    <t>Library Board, staffing the library, pulling cards, filing cards, summer reading program, preparing new books for shelving</t>
  </si>
  <si>
    <t>Library Closures:</t>
  </si>
  <si>
    <t>We are required to put in 182 hours of volunteer time to equal $4004 in  in-kind labor.</t>
  </si>
  <si>
    <t>FY19 Stats</t>
  </si>
  <si>
    <t>FY19 Statistics Report for Grant</t>
  </si>
  <si>
    <t>Volunteers:  Kim Rivera, Mary-Claire Bernstein, Brooke Elgie, Deena Hand, Lisa Speno, Wendy Stern, Pete Bogart, Marcia Marthaller, Bev Patch, Dordie Carter, Erik Menten</t>
  </si>
  <si>
    <t>Sheet3</t>
  </si>
  <si>
    <t>Jordan Chase, Nancy Berland, Frances Ziel, Rudy Ziel, Laura Strong, Alice Carter, Vicki Wisenbaugh, Nancy Collinsworth, Joanie McBeen, Calvin Carter, Isabella Strong, Jeff &amp; Karen Wilson,</t>
  </si>
  <si>
    <t xml:space="preserve">cleaning/straightening, reshelving returns, assembly of furniture, building bookshelves, covering books, loaning tools/supplies, </t>
  </si>
  <si>
    <t>storytime &amp; craft time for the kids on Saturdays, helping with chidren's drawing table, helping update/make patron number list</t>
  </si>
  <si>
    <t>Books (Adult)</t>
  </si>
  <si>
    <t>Books (Juvenile)</t>
  </si>
  <si>
    <t>eBooks circulated (Adult)</t>
  </si>
  <si>
    <t>eBooks circulated (Juvenile)</t>
  </si>
  <si>
    <t>eBooks/audiobooks users</t>
  </si>
  <si>
    <t>audiobooks circulated (Adult)</t>
  </si>
  <si>
    <t>audiobooks circulated (Juvenile)</t>
  </si>
  <si>
    <t>DVD (Adult)</t>
  </si>
  <si>
    <t>DVD (Juvenile)</t>
  </si>
  <si>
    <t>Young Adult Programs</t>
  </si>
  <si>
    <t>Adult Programs</t>
  </si>
  <si>
    <t>Children's Programs</t>
  </si>
  <si>
    <t>Total Attendees Adult Prog.</t>
  </si>
</sst>
</file>

<file path=xl/styles.xml><?xml version="1.0" encoding="utf-8"?>
<styleSheet xmlns="http://schemas.openxmlformats.org/spreadsheetml/2006/main">
  <fonts count="9">
    <font>
      <sz val="11"/>
      <color indexed="8"/>
      <name val="Calibri"/>
    </font>
    <font>
      <sz val="12"/>
      <color indexed="8"/>
      <name val="Calibri"/>
    </font>
    <font>
      <sz val="14"/>
      <color indexed="8"/>
      <name val="Calibri"/>
    </font>
    <font>
      <u/>
      <sz val="12"/>
      <color indexed="11"/>
      <name val="Calibri"/>
    </font>
    <font>
      <sz val="11"/>
      <color indexed="8"/>
      <name val="Calibri"/>
    </font>
    <font>
      <b/>
      <u/>
      <sz val="11"/>
      <color indexed="8"/>
      <name val="Calibri"/>
      <family val="2"/>
    </font>
    <font>
      <sz val="11"/>
      <color indexed="10"/>
      <name val="Calibri"/>
      <family val="2"/>
    </font>
    <font>
      <sz val="11"/>
      <color rgb="FFFF0000"/>
      <name val="Calibri"/>
      <family val="2"/>
    </font>
    <font>
      <sz val="8"/>
      <name val="Verdana"/>
    </font>
  </fonts>
  <fills count="5">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theme="0"/>
        <bgColor indexed="64"/>
      </patternFill>
    </fill>
  </fills>
  <borders count="4">
    <border>
      <left/>
      <right/>
      <top/>
      <bottom/>
      <diagonal/>
    </border>
    <border>
      <left style="thin">
        <color indexed="12"/>
      </left>
      <right style="thin">
        <color indexed="12"/>
      </right>
      <top style="thin">
        <color indexed="12"/>
      </top>
      <bottom style="thin">
        <color indexed="12"/>
      </bottom>
      <diagonal/>
    </border>
    <border>
      <left style="thin">
        <color indexed="12"/>
      </left>
      <right/>
      <top style="thin">
        <color indexed="12"/>
      </top>
      <bottom style="thin">
        <color indexed="12"/>
      </bottom>
      <diagonal/>
    </border>
    <border>
      <left/>
      <right style="thin">
        <color indexed="12"/>
      </right>
      <top style="thin">
        <color indexed="12"/>
      </top>
      <bottom style="thin">
        <color indexed="12"/>
      </bottom>
      <diagonal/>
    </border>
  </borders>
  <cellStyleXfs count="1">
    <xf numFmtId="0" fontId="0" fillId="0" borderId="0" applyNumberFormat="0" applyFill="0" applyBorder="0" applyProtection="0"/>
  </cellStyleXfs>
  <cellXfs count="52">
    <xf numFmtId="0" fontId="0" fillId="0" borderId="0" xfId="0"/>
    <xf numFmtId="0" fontId="2" fillId="0" borderId="0" xfId="0" applyFont="1" applyAlignment="1">
      <alignment horizontal="left"/>
    </xf>
    <xf numFmtId="0" fontId="1" fillId="2" borderId="0" xfId="0" applyFont="1" applyFill="1" applyAlignment="1">
      <alignment horizontal="left"/>
    </xf>
    <xf numFmtId="0" fontId="1" fillId="3" borderId="0" xfId="0" applyFont="1" applyFill="1" applyAlignment="1">
      <alignment horizontal="left"/>
    </xf>
    <xf numFmtId="0" fontId="3" fillId="3" borderId="0" xfId="0" applyFont="1" applyFill="1" applyAlignment="1">
      <alignment horizontal="left"/>
    </xf>
    <xf numFmtId="49" fontId="0" fillId="0" borderId="1" xfId="0" applyNumberFormat="1" applyBorder="1"/>
    <xf numFmtId="0" fontId="0" fillId="0" borderId="1" xfId="0" applyBorder="1"/>
    <xf numFmtId="49" fontId="0" fillId="0" borderId="1" xfId="0" applyNumberFormat="1" applyBorder="1" applyAlignment="1">
      <alignment horizontal="center"/>
    </xf>
    <xf numFmtId="0" fontId="0" fillId="0" borderId="1" xfId="0" applyBorder="1" applyAlignment="1">
      <alignment horizontal="center"/>
    </xf>
    <xf numFmtId="17" fontId="0" fillId="0" borderId="1" xfId="0" applyNumberFormat="1" applyBorder="1" applyAlignment="1">
      <alignment horizontal="center"/>
    </xf>
    <xf numFmtId="0" fontId="0" fillId="0" borderId="0" xfId="0"/>
    <xf numFmtId="0" fontId="0" fillId="0" borderId="0" xfId="0"/>
    <xf numFmtId="0" fontId="0" fillId="0" borderId="1" xfId="0" quotePrefix="1" applyBorder="1"/>
    <xf numFmtId="0" fontId="0" fillId="0" borderId="1" xfId="0" applyNumberFormat="1" applyBorder="1" applyAlignment="1">
      <alignment horizontal="center"/>
    </xf>
    <xf numFmtId="0" fontId="0" fillId="0" borderId="0" xfId="0"/>
    <xf numFmtId="49" fontId="4" fillId="0" borderId="1" xfId="0" applyNumberFormat="1" applyFont="1" applyBorder="1"/>
    <xf numFmtId="49" fontId="0" fillId="0" borderId="1" xfId="0" applyNumberFormat="1" applyBorder="1"/>
    <xf numFmtId="0" fontId="0" fillId="0" borderId="1" xfId="0" applyBorder="1"/>
    <xf numFmtId="49" fontId="4" fillId="0" borderId="1" xfId="0" applyNumberFormat="1" applyFont="1" applyBorder="1"/>
    <xf numFmtId="0" fontId="0" fillId="0" borderId="0" xfId="0"/>
    <xf numFmtId="0" fontId="4" fillId="0" borderId="1" xfId="0" applyFont="1" applyBorder="1"/>
    <xf numFmtId="0" fontId="0" fillId="0" borderId="0" xfId="0" applyAlignment="1">
      <alignment horizontal="center"/>
    </xf>
    <xf numFmtId="0" fontId="0" fillId="0" borderId="0" xfId="0"/>
    <xf numFmtId="0" fontId="0" fillId="4" borderId="1" xfId="0" applyFill="1" applyBorder="1"/>
    <xf numFmtId="0" fontId="4" fillId="4" borderId="1" xfId="0" applyFont="1" applyFill="1" applyBorder="1"/>
    <xf numFmtId="0" fontId="0" fillId="4" borderId="1" xfId="0" applyFill="1" applyBorder="1" applyAlignment="1">
      <alignment horizontal="center"/>
    </xf>
    <xf numFmtId="0" fontId="0" fillId="4" borderId="0" xfId="0" applyFill="1"/>
    <xf numFmtId="0" fontId="0" fillId="0" borderId="0" xfId="0"/>
    <xf numFmtId="0" fontId="6" fillId="0" borderId="1" xfId="0" applyFont="1" applyBorder="1"/>
    <xf numFmtId="0" fontId="0" fillId="0" borderId="0" xfId="0"/>
    <xf numFmtId="0" fontId="0" fillId="0" borderId="1" xfId="0" applyBorder="1" applyAlignment="1">
      <alignment horizontal="center" vertical="center"/>
    </xf>
    <xf numFmtId="0" fontId="0" fillId="0" borderId="1" xfId="0" applyBorder="1" applyAlignment="1">
      <alignment horizontal="left"/>
    </xf>
    <xf numFmtId="0" fontId="0" fillId="0" borderId="1" xfId="0" applyBorder="1" applyAlignment="1">
      <alignment horizontal="left" vertical="center" wrapText="1"/>
    </xf>
    <xf numFmtId="0" fontId="0" fillId="0" borderId="0" xfId="0" applyAlignment="1">
      <alignment horizontal="center" vertical="center"/>
    </xf>
    <xf numFmtId="0" fontId="0" fillId="0" borderId="3" xfId="0" applyBorder="1"/>
    <xf numFmtId="0" fontId="0" fillId="0" borderId="0" xfId="0"/>
    <xf numFmtId="0" fontId="0" fillId="0" borderId="3" xfId="0" applyBorder="1" applyAlignment="1"/>
    <xf numFmtId="49" fontId="0" fillId="0" borderId="1" xfId="0" applyNumberFormat="1" applyBorder="1" applyAlignment="1">
      <alignment wrapText="1"/>
    </xf>
    <xf numFmtId="0" fontId="0" fillId="0" borderId="0" xfId="0" applyBorder="1"/>
    <xf numFmtId="0" fontId="0" fillId="0" borderId="1" xfId="0" applyBorder="1" applyAlignment="1">
      <alignment wrapText="1"/>
    </xf>
    <xf numFmtId="0" fontId="0" fillId="0" borderId="1" xfId="0" applyBorder="1" applyAlignment="1">
      <alignment horizontal="center" wrapText="1"/>
    </xf>
    <xf numFmtId="0" fontId="0" fillId="0" borderId="1" xfId="0" applyBorder="1" applyAlignment="1">
      <alignment horizontal="center" vertical="center" wrapText="1"/>
    </xf>
    <xf numFmtId="0" fontId="0" fillId="0" borderId="0" xfId="0" applyAlignment="1">
      <alignment horizontal="center" vertical="center" wrapText="1"/>
    </xf>
    <xf numFmtId="0" fontId="4" fillId="0" borderId="1" xfId="0" applyFont="1" applyBorder="1" applyAlignment="1"/>
    <xf numFmtId="0" fontId="0" fillId="0" borderId="0" xfId="0" applyAlignment="1"/>
    <xf numFmtId="0" fontId="0" fillId="0" borderId="0" xfId="0"/>
    <xf numFmtId="0" fontId="1" fillId="0" borderId="0" xfId="0" applyFont="1" applyAlignment="1">
      <alignment horizontal="left" wrapText="1"/>
    </xf>
    <xf numFmtId="0" fontId="0" fillId="0" borderId="0" xfId="0"/>
    <xf numFmtId="49" fontId="4" fillId="0" borderId="2" xfId="0" applyNumberFormat="1" applyFont="1" applyBorder="1" applyAlignment="1"/>
    <xf numFmtId="0" fontId="0" fillId="0" borderId="3" xfId="0" applyBorder="1" applyAlignment="1"/>
    <xf numFmtId="49" fontId="4" fillId="0" borderId="2" xfId="0" applyNumberFormat="1" applyFont="1" applyBorder="1"/>
    <xf numFmtId="0" fontId="0" fillId="0" borderId="3" xfId="0" applyBorder="1"/>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015E88B1"/>
      <rgbColor rgb="01EEF3F4"/>
      <rgbColor rgb="FF0000FF"/>
      <rgbColor rgb="FFAAAAAA"/>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theme" Target="theme/theme1.xml"/><Relationship Id="rId6" Type="http://schemas.openxmlformats.org/officeDocument/2006/relationships/styles" Target="styles.xml"/><Relationship Id="rId7" Type="http://schemas.openxmlformats.org/officeDocument/2006/relationships/sharedStrings" Target="sharedStrings.xml"/><Relationship Id="rId8"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Theme">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Office Theme">
      <a:majorFont>
        <a:latin typeface="Helvetica Neue"/>
        <a:ea typeface="Helvetica Neue"/>
        <a:cs typeface="Helvetica Neue"/>
      </a:majorFont>
      <a:minorFont>
        <a:latin typeface="Helvetica Neue"/>
        <a:ea typeface="Helvetica Neue"/>
        <a:cs typeface="Helvetica Neue"/>
      </a:minorFont>
    </a:fontScheme>
    <a:fmtScheme name="Office The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38100" dist="23000" dir="5400000" rotWithShape="0">
              <a:srgbClr val="000000">
                <a:alpha val="35000"/>
              </a:srgbClr>
            </a:outerShdw>
          </a:effectLst>
        </a:effectStyle>
        <a:effectStyle>
          <a:effectLst>
            <a:outerShdw blurRad="38100" dist="23000" dir="5400000" rotWithShape="0">
              <a:srgbClr val="000000">
                <a:alpha val="35000"/>
              </a:srgbClr>
            </a:outerShdw>
          </a:effectLst>
        </a:effectStyle>
        <a:effectStyle>
          <a:effectLst>
            <a:outerShdw blurRad="38100" dist="20000" dir="5400000" rotWithShape="0">
              <a:srgbClr val="000000">
                <a:alpha val="38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outerShdw blurRad="38100" dist="23000" dir="5400000" rotWithShape="0">
            <a:srgbClr val="000000">
              <a:alpha val="35000"/>
            </a:srgbClr>
          </a:outerShdw>
        </a:effectLst>
        <a:sp3d/>
      </a:spPr>
      <a:bodyPr rot="0" spcFirstLastPara="1" vertOverflow="overflow" horzOverflow="overflow" vert="horz" wrap="square" lIns="45719" tIns="45719" rIns="45719" bIns="45719"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25400" cap="flat">
          <a:solidFill>
            <a:schemeClr val="accent1"/>
          </a:solidFill>
          <a:prstDash val="solid"/>
          <a:round/>
        </a:ln>
        <a:effectLst>
          <a:outerShdw blurRad="38100" dist="20000" dir="5400000" rotWithShape="0">
            <a:srgbClr val="000000">
              <a:alpha val="38000"/>
            </a:srgbClr>
          </a:outerShdw>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published="0" enableFormatConditionsCalculation="0"/>
  <dimension ref="B3:D14"/>
  <sheetViews>
    <sheetView showGridLines="0" workbookViewId="0">
      <selection activeCell="F32" sqref="F32"/>
    </sheetView>
  </sheetViews>
  <sheetFormatPr baseColWidth="10" defaultColWidth="10" defaultRowHeight="13.25" customHeight="1"/>
  <cols>
    <col min="1" max="1" width="2" customWidth="1"/>
    <col min="2" max="4" width="30.5" customWidth="1"/>
  </cols>
  <sheetData>
    <row r="3" spans="2:4" ht="50.25" customHeight="1">
      <c r="B3" s="46" t="s">
        <v>76</v>
      </c>
      <c r="C3" s="47"/>
      <c r="D3" s="47"/>
    </row>
    <row r="7" spans="2:4" ht="18">
      <c r="B7" s="1" t="s">
        <v>77</v>
      </c>
      <c r="C7" s="1" t="s">
        <v>78</v>
      </c>
      <c r="D7" s="1" t="s">
        <v>79</v>
      </c>
    </row>
    <row r="9" spans="2:4" ht="15">
      <c r="B9" s="2" t="s">
        <v>80</v>
      </c>
      <c r="C9" s="2"/>
      <c r="D9" s="2"/>
    </row>
    <row r="10" spans="2:4" ht="15">
      <c r="B10" s="3"/>
      <c r="C10" s="3" t="s">
        <v>81</v>
      </c>
      <c r="D10" s="4" t="s">
        <v>80</v>
      </c>
    </row>
    <row r="11" spans="2:4" ht="15">
      <c r="B11" s="2" t="s">
        <v>107</v>
      </c>
      <c r="C11" s="2"/>
      <c r="D11" s="2"/>
    </row>
    <row r="12" spans="2:4" ht="15">
      <c r="B12" s="3"/>
      <c r="C12" s="3" t="s">
        <v>81</v>
      </c>
      <c r="D12" s="4" t="s">
        <v>107</v>
      </c>
    </row>
    <row r="13" spans="2:4" ht="15">
      <c r="B13" s="2" t="s">
        <v>110</v>
      </c>
      <c r="C13" s="2"/>
      <c r="D13" s="2"/>
    </row>
    <row r="14" spans="2:4" ht="15">
      <c r="B14" s="3"/>
      <c r="C14" s="3" t="s">
        <v>81</v>
      </c>
      <c r="D14" s="4" t="s">
        <v>110</v>
      </c>
    </row>
  </sheetData>
  <sheetCalcPr fullCalcOnLoad="1"/>
  <mergeCells count="1">
    <mergeCell ref="B3:D3"/>
  </mergeCells>
  <phoneticPr fontId="8" type="noConversion"/>
  <hyperlinks>
    <hyperlink ref="D10" location="'FY18%20Stats'!R1C1" display="FY18 Stats"/>
    <hyperlink ref="D12" location="'FY19%20Stats'!R1C1" display="FY19 Stats"/>
    <hyperlink ref="D14" location="'Sheet3'!R1C1" display="Sheet3"/>
  </hyperlinks>
  <pageMargins left="0.7" right="0.7" top="0.75" bottom="0.75" header="0.3" footer="0.3"/>
  <extLst>
    <ext xmlns:mx="http://schemas.microsoft.com/office/mac/excel/2008/main" uri="http://schemas.microsoft.com/office/mac/excel/2008/main">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published="0" enableFormatConditionsCalculation="0"/>
  <dimension ref="A1:R45"/>
  <sheetViews>
    <sheetView showGridLines="0" zoomScale="90" zoomScaleNormal="90" zoomScalePageLayoutView="90" workbookViewId="0">
      <selection activeCell="R3" sqref="R3"/>
    </sheetView>
  </sheetViews>
  <sheetFormatPr baseColWidth="10" defaultColWidth="8.83203125" defaultRowHeight="15" customHeight="1"/>
  <cols>
    <col min="1" max="1" width="8.83203125" customWidth="1"/>
    <col min="2" max="2" width="10.5" customWidth="1"/>
    <col min="3" max="3" width="12.5" customWidth="1"/>
    <col min="4" max="256" width="8.83203125" customWidth="1"/>
  </cols>
  <sheetData>
    <row r="1" spans="1:18" ht="15" customHeight="1">
      <c r="A1" s="5" t="s">
        <v>108</v>
      </c>
      <c r="B1" s="6"/>
      <c r="C1" s="6"/>
      <c r="D1" s="6"/>
      <c r="E1" s="6"/>
      <c r="F1" s="6"/>
      <c r="G1" s="6"/>
      <c r="H1" s="6"/>
      <c r="I1" s="6"/>
      <c r="J1" s="6"/>
      <c r="K1" s="6"/>
      <c r="L1" s="6"/>
      <c r="M1" s="6"/>
      <c r="N1" s="6"/>
      <c r="O1" s="6"/>
      <c r="P1" s="6"/>
      <c r="Q1" s="6"/>
      <c r="R1" s="6"/>
    </row>
    <row r="2" spans="1:18" ht="15" customHeight="1">
      <c r="A2" s="6"/>
      <c r="B2" s="6"/>
      <c r="C2" s="6"/>
      <c r="D2" s="9">
        <v>43282</v>
      </c>
      <c r="E2" s="7" t="s">
        <v>82</v>
      </c>
      <c r="F2" s="7" t="s">
        <v>83</v>
      </c>
      <c r="G2" s="7" t="s">
        <v>84</v>
      </c>
      <c r="H2" s="7" t="s">
        <v>85</v>
      </c>
      <c r="I2" s="7" t="s">
        <v>86</v>
      </c>
      <c r="J2" s="7" t="s">
        <v>87</v>
      </c>
      <c r="K2" s="7" t="s">
        <v>88</v>
      </c>
      <c r="L2" s="7" t="s">
        <v>89</v>
      </c>
      <c r="M2" s="7" t="s">
        <v>90</v>
      </c>
      <c r="N2" s="7" t="s">
        <v>91</v>
      </c>
      <c r="O2" s="7" t="s">
        <v>92</v>
      </c>
      <c r="P2" s="6"/>
      <c r="Q2" s="6"/>
      <c r="R2" s="7" t="s">
        <v>93</v>
      </c>
    </row>
    <row r="3" spans="1:18" ht="15" customHeight="1">
      <c r="A3" s="5" t="s">
        <v>94</v>
      </c>
      <c r="B3" s="6"/>
      <c r="C3" s="6"/>
      <c r="D3" s="8">
        <v>193</v>
      </c>
      <c r="E3" s="8">
        <v>141</v>
      </c>
      <c r="F3" s="8">
        <v>108</v>
      </c>
      <c r="G3" s="8">
        <v>107</v>
      </c>
      <c r="H3" s="8">
        <v>92</v>
      </c>
      <c r="I3" s="8">
        <v>63</v>
      </c>
      <c r="J3" s="8">
        <v>73</v>
      </c>
      <c r="K3" s="8">
        <v>69</v>
      </c>
      <c r="L3" s="8">
        <v>97</v>
      </c>
      <c r="M3" s="8">
        <v>128</v>
      </c>
      <c r="N3" s="8">
        <v>128</v>
      </c>
      <c r="O3" s="8">
        <v>178</v>
      </c>
      <c r="P3" s="8"/>
      <c r="Q3" s="6"/>
      <c r="R3" s="6">
        <f>SUM(D3:O3)</f>
        <v>1377</v>
      </c>
    </row>
    <row r="4" spans="1:18" ht="15" customHeight="1">
      <c r="A4" s="15" t="s">
        <v>55</v>
      </c>
      <c r="B4" s="6"/>
      <c r="C4" s="6"/>
      <c r="D4" s="8">
        <v>63</v>
      </c>
      <c r="E4" s="8">
        <v>48</v>
      </c>
      <c r="F4" s="8">
        <v>27</v>
      </c>
      <c r="G4" s="8">
        <v>27</v>
      </c>
      <c r="H4" s="8">
        <v>19</v>
      </c>
      <c r="I4" s="8">
        <v>21</v>
      </c>
      <c r="J4" s="8">
        <v>23</v>
      </c>
      <c r="K4" s="8">
        <v>13</v>
      </c>
      <c r="L4" s="8">
        <v>18</v>
      </c>
      <c r="M4" s="8">
        <v>16</v>
      </c>
      <c r="N4" s="8">
        <v>14</v>
      </c>
      <c r="O4" s="8">
        <v>17</v>
      </c>
      <c r="P4" s="8"/>
      <c r="Q4" s="6"/>
      <c r="R4" s="6">
        <f t="shared" ref="R4:R26" si="0">SUM(D4:O4)</f>
        <v>306</v>
      </c>
    </row>
    <row r="5" spans="1:18" s="14" customFormat="1" ht="15" customHeight="1">
      <c r="A5" s="48" t="s">
        <v>53</v>
      </c>
      <c r="B5" s="49"/>
      <c r="C5" s="6"/>
      <c r="D5" s="8">
        <v>10</v>
      </c>
      <c r="E5" s="8">
        <v>10</v>
      </c>
      <c r="F5" s="8">
        <v>10</v>
      </c>
      <c r="G5" s="8">
        <v>10</v>
      </c>
      <c r="H5" s="8">
        <v>10</v>
      </c>
      <c r="I5" s="8">
        <v>10</v>
      </c>
      <c r="J5" s="8">
        <v>10</v>
      </c>
      <c r="K5" s="8">
        <v>3</v>
      </c>
      <c r="L5" s="8">
        <v>17</v>
      </c>
      <c r="M5" s="8">
        <v>23</v>
      </c>
      <c r="N5" s="8">
        <v>36</v>
      </c>
      <c r="O5" s="8">
        <v>35</v>
      </c>
      <c r="P5" s="8"/>
      <c r="Q5" s="6"/>
      <c r="R5" s="6">
        <f>SUM(D5:O5)</f>
        <v>184</v>
      </c>
    </row>
    <row r="6" spans="1:18" s="14" customFormat="1" ht="15" customHeight="1">
      <c r="A6" s="48" t="s">
        <v>54</v>
      </c>
      <c r="B6" s="49"/>
      <c r="C6" s="6"/>
      <c r="D6" s="8">
        <v>3</v>
      </c>
      <c r="E6" s="8">
        <v>3</v>
      </c>
      <c r="F6" s="8">
        <v>3</v>
      </c>
      <c r="G6" s="8">
        <v>3</v>
      </c>
      <c r="H6" s="8">
        <v>1</v>
      </c>
      <c r="I6" s="8"/>
      <c r="J6" s="8"/>
      <c r="K6" s="8"/>
      <c r="L6" s="8">
        <v>4</v>
      </c>
      <c r="M6" s="8">
        <v>6</v>
      </c>
      <c r="N6" s="8">
        <v>0</v>
      </c>
      <c r="O6" s="8">
        <v>12</v>
      </c>
      <c r="P6" s="8"/>
      <c r="Q6" s="6"/>
      <c r="R6" s="6">
        <f>SUM(D6:O6)</f>
        <v>35</v>
      </c>
    </row>
    <row r="7" spans="1:18" ht="15" customHeight="1">
      <c r="A7" s="5" t="s">
        <v>114</v>
      </c>
      <c r="B7" s="6"/>
      <c r="C7" s="6"/>
      <c r="D7" s="8">
        <v>19</v>
      </c>
      <c r="E7" s="8">
        <v>32</v>
      </c>
      <c r="F7" s="8">
        <v>32</v>
      </c>
      <c r="G7" s="8">
        <v>47</v>
      </c>
      <c r="H7" s="8">
        <v>48</v>
      </c>
      <c r="I7" s="8">
        <v>13</v>
      </c>
      <c r="J7" s="8">
        <v>33</v>
      </c>
      <c r="K7" s="8">
        <v>17</v>
      </c>
      <c r="L7" s="8">
        <v>20</v>
      </c>
      <c r="M7" s="8">
        <v>10</v>
      </c>
      <c r="N7" s="8">
        <v>30</v>
      </c>
      <c r="O7" s="8">
        <v>33</v>
      </c>
      <c r="P7" s="8"/>
      <c r="Q7" s="6"/>
      <c r="R7" s="6">
        <f t="shared" si="0"/>
        <v>334</v>
      </c>
    </row>
    <row r="8" spans="1:18" ht="15" customHeight="1">
      <c r="A8" s="5" t="s">
        <v>115</v>
      </c>
      <c r="B8" s="6"/>
      <c r="C8" s="6"/>
      <c r="D8" s="8">
        <v>36</v>
      </c>
      <c r="E8" s="8">
        <v>4</v>
      </c>
      <c r="F8" s="8">
        <v>11</v>
      </c>
      <c r="G8" s="8">
        <v>9</v>
      </c>
      <c r="H8" s="8">
        <v>9</v>
      </c>
      <c r="I8" s="8">
        <v>9</v>
      </c>
      <c r="J8" s="8">
        <v>18</v>
      </c>
      <c r="K8" s="8">
        <v>20</v>
      </c>
      <c r="L8" s="8">
        <v>17</v>
      </c>
      <c r="M8" s="8">
        <v>12</v>
      </c>
      <c r="N8" s="8">
        <v>9</v>
      </c>
      <c r="O8" s="8">
        <v>51</v>
      </c>
      <c r="P8" s="8"/>
      <c r="Q8" s="6"/>
      <c r="R8" s="6">
        <f>SUM(D8:O8)</f>
        <v>205</v>
      </c>
    </row>
    <row r="9" spans="1:18" ht="15" customHeight="1">
      <c r="A9" s="5" t="s">
        <v>121</v>
      </c>
      <c r="B9" s="6"/>
      <c r="C9" s="6"/>
      <c r="D9" s="8">
        <v>158</v>
      </c>
      <c r="E9" s="8">
        <v>170</v>
      </c>
      <c r="F9" s="8">
        <v>113</v>
      </c>
      <c r="G9" s="8">
        <v>147</v>
      </c>
      <c r="H9" s="8">
        <v>161</v>
      </c>
      <c r="I9" s="8">
        <v>88</v>
      </c>
      <c r="J9" s="8">
        <v>89</v>
      </c>
      <c r="K9" s="8">
        <v>87</v>
      </c>
      <c r="L9" s="8">
        <v>115</v>
      </c>
      <c r="M9" s="8">
        <v>105</v>
      </c>
      <c r="N9" s="8">
        <v>126</v>
      </c>
      <c r="O9" s="8">
        <v>193</v>
      </c>
      <c r="P9" s="8"/>
      <c r="Q9" s="6"/>
      <c r="R9" s="6">
        <f t="shared" si="0"/>
        <v>1552</v>
      </c>
    </row>
    <row r="10" spans="1:18" ht="15" customHeight="1">
      <c r="A10" s="5" t="s">
        <v>122</v>
      </c>
      <c r="B10" s="6"/>
      <c r="C10" s="6"/>
      <c r="D10" s="8">
        <v>36</v>
      </c>
      <c r="E10" s="8">
        <v>10</v>
      </c>
      <c r="F10" s="8">
        <v>13</v>
      </c>
      <c r="G10" s="8">
        <v>28</v>
      </c>
      <c r="H10" s="8">
        <v>25</v>
      </c>
      <c r="I10" s="8">
        <v>11</v>
      </c>
      <c r="J10" s="8">
        <v>15</v>
      </c>
      <c r="K10" s="8">
        <v>17</v>
      </c>
      <c r="L10" s="8">
        <v>44</v>
      </c>
      <c r="M10" s="8">
        <v>44</v>
      </c>
      <c r="N10" s="8">
        <v>12</v>
      </c>
      <c r="O10" s="8">
        <v>48</v>
      </c>
      <c r="P10" s="8"/>
      <c r="Q10" s="6"/>
      <c r="R10" s="6">
        <f t="shared" si="0"/>
        <v>303</v>
      </c>
    </row>
    <row r="11" spans="1:18" ht="15" customHeight="1">
      <c r="A11" s="5" t="s">
        <v>51</v>
      </c>
      <c r="B11" s="6"/>
      <c r="C11" s="6"/>
      <c r="D11" s="8">
        <v>4</v>
      </c>
      <c r="E11" s="8">
        <v>5</v>
      </c>
      <c r="F11" s="8">
        <v>1</v>
      </c>
      <c r="G11" s="8">
        <v>0</v>
      </c>
      <c r="H11" s="8">
        <v>0</v>
      </c>
      <c r="I11" s="8">
        <v>1</v>
      </c>
      <c r="J11" s="8">
        <v>0</v>
      </c>
      <c r="K11" s="8">
        <v>0</v>
      </c>
      <c r="L11" s="8">
        <v>0</v>
      </c>
      <c r="M11" s="8">
        <v>2</v>
      </c>
      <c r="N11" s="8">
        <v>4</v>
      </c>
      <c r="O11" s="8">
        <v>7</v>
      </c>
      <c r="P11" s="8"/>
      <c r="Q11" s="6"/>
      <c r="R11" s="6">
        <f t="shared" si="0"/>
        <v>24</v>
      </c>
    </row>
    <row r="12" spans="1:18" ht="15" customHeight="1">
      <c r="A12" s="5" t="s">
        <v>52</v>
      </c>
      <c r="B12" s="6"/>
      <c r="C12" s="6"/>
      <c r="D12" s="8">
        <v>0</v>
      </c>
      <c r="E12" s="8">
        <v>0</v>
      </c>
      <c r="F12" s="8">
        <v>0</v>
      </c>
      <c r="G12" s="8">
        <v>1</v>
      </c>
      <c r="H12" s="8">
        <v>0</v>
      </c>
      <c r="I12" s="8">
        <v>0</v>
      </c>
      <c r="J12" s="8">
        <v>1</v>
      </c>
      <c r="K12" s="8">
        <v>0</v>
      </c>
      <c r="L12" s="8">
        <v>0</v>
      </c>
      <c r="M12" s="8">
        <v>0</v>
      </c>
      <c r="N12" s="8">
        <v>0</v>
      </c>
      <c r="O12" s="8">
        <v>0</v>
      </c>
      <c r="P12" s="8"/>
      <c r="Q12" s="6"/>
      <c r="R12" s="6">
        <f t="shared" si="0"/>
        <v>2</v>
      </c>
    </row>
    <row r="13" spans="1:18" s="11" customFormat="1" ht="15" customHeight="1">
      <c r="A13" s="5" t="s">
        <v>50</v>
      </c>
      <c r="B13" s="6"/>
      <c r="C13" s="6"/>
      <c r="D13" s="8">
        <v>4</v>
      </c>
      <c r="E13" s="8">
        <v>5</v>
      </c>
      <c r="F13" s="8">
        <v>7</v>
      </c>
      <c r="G13" s="8">
        <v>0</v>
      </c>
      <c r="H13" s="8">
        <v>0</v>
      </c>
      <c r="I13" s="8">
        <v>1</v>
      </c>
      <c r="J13" s="8">
        <v>1</v>
      </c>
      <c r="K13" s="8">
        <v>0</v>
      </c>
      <c r="L13" s="8">
        <v>0</v>
      </c>
      <c r="M13" s="8">
        <v>22</v>
      </c>
      <c r="N13" s="8">
        <v>6</v>
      </c>
      <c r="O13" s="8">
        <v>2</v>
      </c>
      <c r="P13" s="8"/>
      <c r="Q13" s="6"/>
      <c r="R13" s="6">
        <f t="shared" si="0"/>
        <v>48</v>
      </c>
    </row>
    <row r="14" spans="1:18" ht="15" customHeight="1">
      <c r="A14" s="5" t="s">
        <v>95</v>
      </c>
      <c r="B14" s="6"/>
      <c r="C14" s="6"/>
      <c r="D14" s="8">
        <v>5</v>
      </c>
      <c r="E14" s="8">
        <v>0</v>
      </c>
      <c r="F14" s="8">
        <v>9</v>
      </c>
      <c r="G14" s="8"/>
      <c r="H14" s="8">
        <f>5+46+2+2</f>
        <v>55</v>
      </c>
      <c r="I14" s="8">
        <v>13</v>
      </c>
      <c r="J14" s="8">
        <f>17+15</f>
        <v>32</v>
      </c>
      <c r="K14" s="8"/>
      <c r="L14" s="8">
        <v>2</v>
      </c>
      <c r="M14" s="8"/>
      <c r="N14" s="8">
        <v>21</v>
      </c>
      <c r="O14" s="8">
        <v>6</v>
      </c>
      <c r="P14" s="8"/>
      <c r="Q14" s="6"/>
      <c r="R14" s="6">
        <f t="shared" si="0"/>
        <v>143</v>
      </c>
    </row>
    <row r="15" spans="1:18" ht="15" customHeight="1">
      <c r="A15" s="5" t="s">
        <v>96</v>
      </c>
      <c r="B15" s="6"/>
      <c r="C15" s="6"/>
      <c r="D15" s="8">
        <v>0</v>
      </c>
      <c r="E15" s="8">
        <v>0</v>
      </c>
      <c r="F15" s="8">
        <v>8</v>
      </c>
      <c r="G15" s="8"/>
      <c r="H15" s="8">
        <f>2+34+7+4</f>
        <v>47</v>
      </c>
      <c r="I15" s="8">
        <v>17</v>
      </c>
      <c r="J15" s="8">
        <f>9+4</f>
        <v>13</v>
      </c>
      <c r="K15" s="8">
        <v>5</v>
      </c>
      <c r="L15" s="8">
        <v>7</v>
      </c>
      <c r="M15" s="8"/>
      <c r="N15" s="8">
        <v>14</v>
      </c>
      <c r="O15" s="8">
        <v>18</v>
      </c>
      <c r="P15" s="8"/>
      <c r="Q15" s="6"/>
      <c r="R15" s="6">
        <f t="shared" si="0"/>
        <v>129</v>
      </c>
    </row>
    <row r="16" spans="1:18" ht="15" customHeight="1">
      <c r="A16" s="5" t="s">
        <v>97</v>
      </c>
      <c r="B16" s="6"/>
      <c r="C16" s="6"/>
      <c r="D16" s="8">
        <v>0</v>
      </c>
      <c r="E16" s="8">
        <v>0</v>
      </c>
      <c r="F16" s="8">
        <v>0</v>
      </c>
      <c r="G16" s="8"/>
      <c r="H16" s="8">
        <f>51+22+34</f>
        <v>107</v>
      </c>
      <c r="I16" s="8">
        <v>1</v>
      </c>
      <c r="J16" s="8"/>
      <c r="K16" s="8"/>
      <c r="L16" s="8">
        <v>2</v>
      </c>
      <c r="M16" s="8"/>
      <c r="N16" s="8">
        <v>3</v>
      </c>
      <c r="O16" s="8">
        <v>56</v>
      </c>
      <c r="P16" s="8"/>
      <c r="Q16" s="6"/>
      <c r="R16" s="6">
        <f t="shared" si="0"/>
        <v>169</v>
      </c>
    </row>
    <row r="17" spans="1:18" ht="15" customHeight="1">
      <c r="A17" s="5" t="s">
        <v>98</v>
      </c>
      <c r="B17" s="6"/>
      <c r="C17" s="6"/>
      <c r="D17" s="8">
        <v>0</v>
      </c>
      <c r="E17" s="8">
        <v>0</v>
      </c>
      <c r="F17" s="8">
        <v>0</v>
      </c>
      <c r="G17" s="8"/>
      <c r="H17" s="8">
        <f>3</f>
        <v>3</v>
      </c>
      <c r="I17" s="8"/>
      <c r="J17" s="8"/>
      <c r="K17" s="8"/>
      <c r="L17" s="8"/>
      <c r="M17" s="8"/>
      <c r="N17" s="8">
        <v>2</v>
      </c>
      <c r="O17" s="8">
        <v>3</v>
      </c>
      <c r="P17" s="8"/>
      <c r="Q17" s="6"/>
      <c r="R17" s="6">
        <f t="shared" si="0"/>
        <v>8</v>
      </c>
    </row>
    <row r="18" spans="1:18" ht="15" customHeight="1">
      <c r="A18" s="5" t="s">
        <v>99</v>
      </c>
      <c r="B18" s="6"/>
      <c r="C18" s="6"/>
      <c r="D18" s="8">
        <v>58</v>
      </c>
      <c r="E18" s="8">
        <v>73</v>
      </c>
      <c r="F18" s="8">
        <v>77</v>
      </c>
      <c r="G18" s="8">
        <v>72</v>
      </c>
      <c r="H18" s="8">
        <v>71</v>
      </c>
      <c r="I18" s="8">
        <v>73.5</v>
      </c>
      <c r="J18" s="8">
        <v>76.5</v>
      </c>
      <c r="K18" s="8">
        <v>71.5</v>
      </c>
      <c r="L18" s="8">
        <v>57.25</v>
      </c>
      <c r="M18" s="8">
        <v>62</v>
      </c>
      <c r="N18" s="8">
        <v>65</v>
      </c>
      <c r="O18" s="8">
        <v>157.75</v>
      </c>
      <c r="P18" s="8"/>
      <c r="Q18" s="6"/>
      <c r="R18" s="6">
        <f t="shared" si="0"/>
        <v>914.5</v>
      </c>
    </row>
    <row r="19" spans="1:18" ht="15" customHeight="1">
      <c r="A19" s="5" t="s">
        <v>100</v>
      </c>
      <c r="B19" s="6"/>
      <c r="C19" s="6"/>
      <c r="D19" s="8">
        <v>8</v>
      </c>
      <c r="E19" s="8">
        <v>1</v>
      </c>
      <c r="F19" s="8">
        <v>4</v>
      </c>
      <c r="G19" s="8"/>
      <c r="H19" s="8"/>
      <c r="I19" s="8"/>
      <c r="J19" s="8">
        <v>2</v>
      </c>
      <c r="K19" s="8">
        <v>4</v>
      </c>
      <c r="L19" s="8">
        <v>11</v>
      </c>
      <c r="M19" s="8">
        <v>21</v>
      </c>
      <c r="N19" s="8">
        <v>28</v>
      </c>
      <c r="O19" s="8">
        <v>24</v>
      </c>
      <c r="P19" s="8"/>
      <c r="Q19" s="6"/>
      <c r="R19" s="6">
        <f t="shared" si="0"/>
        <v>103</v>
      </c>
    </row>
    <row r="20" spans="1:18" ht="15" customHeight="1">
      <c r="A20" s="5" t="s">
        <v>125</v>
      </c>
      <c r="B20" s="6"/>
      <c r="C20" s="6"/>
      <c r="D20" s="8">
        <v>2</v>
      </c>
      <c r="E20" s="8">
        <v>3</v>
      </c>
      <c r="F20" s="7" t="s">
        <v>60</v>
      </c>
      <c r="G20" s="8">
        <v>0</v>
      </c>
      <c r="H20" s="8">
        <v>0</v>
      </c>
      <c r="I20" s="8">
        <v>0</v>
      </c>
      <c r="J20" s="8">
        <v>0</v>
      </c>
      <c r="K20" s="8">
        <v>0</v>
      </c>
      <c r="L20" s="8">
        <v>0</v>
      </c>
      <c r="M20" s="8">
        <v>1</v>
      </c>
      <c r="N20" s="8">
        <v>0</v>
      </c>
      <c r="O20" s="8">
        <v>1</v>
      </c>
      <c r="P20" s="8"/>
      <c r="Q20" s="6"/>
      <c r="R20" s="6">
        <f t="shared" si="0"/>
        <v>7</v>
      </c>
    </row>
    <row r="21" spans="1:18" s="11" customFormat="1" ht="15" customHeight="1">
      <c r="A21" s="5" t="s">
        <v>47</v>
      </c>
      <c r="B21" s="6"/>
      <c r="C21" s="6"/>
      <c r="D21" s="8">
        <v>6</v>
      </c>
      <c r="E21" s="8">
        <v>7</v>
      </c>
      <c r="F21" s="7" t="s">
        <v>61</v>
      </c>
      <c r="G21" s="8">
        <v>0</v>
      </c>
      <c r="H21" s="8">
        <v>0</v>
      </c>
      <c r="I21" s="8">
        <v>0</v>
      </c>
      <c r="J21" s="8">
        <v>0</v>
      </c>
      <c r="K21" s="8">
        <v>0</v>
      </c>
      <c r="L21" s="8">
        <v>0</v>
      </c>
      <c r="M21" s="8">
        <v>8</v>
      </c>
      <c r="N21" s="8">
        <v>0</v>
      </c>
      <c r="O21" s="8">
        <v>4</v>
      </c>
      <c r="P21" s="8"/>
      <c r="Q21" s="6"/>
      <c r="R21" s="6">
        <f>SUM(D21:O21)</f>
        <v>25</v>
      </c>
    </row>
    <row r="22" spans="1:18" s="11" customFormat="1" ht="15" customHeight="1">
      <c r="A22" s="5" t="s">
        <v>123</v>
      </c>
      <c r="B22" s="6"/>
      <c r="C22" s="6"/>
      <c r="D22" s="8">
        <v>0</v>
      </c>
      <c r="E22" s="8">
        <v>0</v>
      </c>
      <c r="F22" s="13">
        <v>0</v>
      </c>
      <c r="G22" s="8">
        <v>0</v>
      </c>
      <c r="H22" s="8">
        <v>0</v>
      </c>
      <c r="I22" s="8">
        <v>0</v>
      </c>
      <c r="J22" s="8">
        <v>0</v>
      </c>
      <c r="K22" s="8">
        <v>0</v>
      </c>
      <c r="L22" s="8">
        <v>0</v>
      </c>
      <c r="M22" s="8">
        <v>0</v>
      </c>
      <c r="N22" s="8">
        <v>0</v>
      </c>
      <c r="O22" s="8">
        <v>0</v>
      </c>
      <c r="P22" s="8"/>
      <c r="Q22" s="6"/>
      <c r="R22" s="6">
        <f>SUM(D22:O22)</f>
        <v>0</v>
      </c>
    </row>
    <row r="23" spans="1:18" s="11" customFormat="1" ht="15" customHeight="1">
      <c r="A23" s="5" t="s">
        <v>46</v>
      </c>
      <c r="B23" s="6"/>
      <c r="C23" s="6"/>
      <c r="D23" s="8">
        <v>0</v>
      </c>
      <c r="E23" s="8">
        <v>0</v>
      </c>
      <c r="F23" s="13">
        <v>0</v>
      </c>
      <c r="G23" s="8">
        <v>0</v>
      </c>
      <c r="H23" s="8">
        <v>0</v>
      </c>
      <c r="I23" s="8">
        <v>0</v>
      </c>
      <c r="J23" s="8">
        <v>0</v>
      </c>
      <c r="K23" s="8">
        <v>0</v>
      </c>
      <c r="L23" s="8">
        <v>0</v>
      </c>
      <c r="M23" s="8">
        <v>0</v>
      </c>
      <c r="N23" s="8">
        <v>0</v>
      </c>
      <c r="O23" s="8">
        <v>0</v>
      </c>
      <c r="P23" s="8"/>
      <c r="Q23" s="6"/>
      <c r="R23" s="6">
        <f>SUM(D23:O23)</f>
        <v>0</v>
      </c>
    </row>
    <row r="24" spans="1:18" s="11" customFormat="1" ht="15" customHeight="1">
      <c r="A24" s="5" t="s">
        <v>124</v>
      </c>
      <c r="B24" s="6"/>
      <c r="C24" s="6"/>
      <c r="D24" s="8">
        <v>0</v>
      </c>
      <c r="E24" s="8">
        <v>0</v>
      </c>
      <c r="F24" s="13">
        <v>0</v>
      </c>
      <c r="G24" s="8">
        <v>0</v>
      </c>
      <c r="H24" s="8">
        <v>0</v>
      </c>
      <c r="I24" s="8">
        <v>1</v>
      </c>
      <c r="J24" s="8">
        <v>0</v>
      </c>
      <c r="K24" s="8">
        <v>0</v>
      </c>
      <c r="L24" s="8">
        <v>0</v>
      </c>
      <c r="M24" s="8">
        <v>0</v>
      </c>
      <c r="N24" s="8">
        <v>0</v>
      </c>
      <c r="O24" s="8">
        <v>0</v>
      </c>
      <c r="P24" s="8"/>
      <c r="Q24" s="6"/>
      <c r="R24" s="6">
        <f>SUM(D24:O24)</f>
        <v>1</v>
      </c>
    </row>
    <row r="25" spans="1:18" s="11" customFormat="1" ht="15" customHeight="1">
      <c r="A25" s="5" t="s">
        <v>126</v>
      </c>
      <c r="B25" s="6"/>
      <c r="C25" s="6"/>
      <c r="D25" s="8">
        <v>0</v>
      </c>
      <c r="E25" s="8">
        <v>0</v>
      </c>
      <c r="F25" s="13">
        <v>0</v>
      </c>
      <c r="G25" s="8">
        <v>0</v>
      </c>
      <c r="H25" s="8">
        <v>0</v>
      </c>
      <c r="I25" s="8">
        <v>25</v>
      </c>
      <c r="J25" s="8">
        <v>0</v>
      </c>
      <c r="K25" s="8">
        <v>0</v>
      </c>
      <c r="L25" s="8">
        <v>0</v>
      </c>
      <c r="M25" s="8">
        <v>0</v>
      </c>
      <c r="N25" s="8">
        <v>0</v>
      </c>
      <c r="O25" s="8">
        <v>0</v>
      </c>
      <c r="P25" s="8"/>
      <c r="Q25" s="6"/>
      <c r="R25" s="6">
        <f>SUM(D25:O25)</f>
        <v>25</v>
      </c>
    </row>
    <row r="26" spans="1:18" ht="15" customHeight="1">
      <c r="A26" s="5" t="s">
        <v>101</v>
      </c>
      <c r="B26" s="6"/>
      <c r="C26" s="6"/>
      <c r="D26" s="8">
        <v>3</v>
      </c>
      <c r="E26" s="8">
        <v>2</v>
      </c>
      <c r="F26" s="8">
        <v>2</v>
      </c>
      <c r="G26" s="8"/>
      <c r="H26" s="8"/>
      <c r="I26" s="8"/>
      <c r="J26" s="8">
        <v>1</v>
      </c>
      <c r="K26" s="8"/>
      <c r="L26" s="8">
        <v>1</v>
      </c>
      <c r="M26" s="8">
        <v>1</v>
      </c>
      <c r="N26" s="8">
        <v>1</v>
      </c>
      <c r="O26" s="8">
        <v>1</v>
      </c>
      <c r="P26" s="8"/>
      <c r="Q26" s="6"/>
      <c r="R26" s="6">
        <f t="shared" si="0"/>
        <v>12</v>
      </c>
    </row>
    <row r="27" spans="1:18" ht="15" customHeight="1">
      <c r="A27" s="5" t="s">
        <v>102</v>
      </c>
      <c r="B27" s="6"/>
      <c r="C27" s="6"/>
      <c r="D27" s="8">
        <v>0</v>
      </c>
      <c r="E27" s="8">
        <v>0</v>
      </c>
      <c r="F27" s="8">
        <v>1</v>
      </c>
      <c r="G27" s="8"/>
      <c r="H27" s="8">
        <v>1</v>
      </c>
      <c r="I27" s="8">
        <v>1</v>
      </c>
      <c r="J27" s="8">
        <v>1</v>
      </c>
      <c r="K27" s="8">
        <v>1</v>
      </c>
      <c r="L27" s="8">
        <v>1</v>
      </c>
      <c r="M27" s="8">
        <v>1</v>
      </c>
      <c r="N27" s="8">
        <v>1</v>
      </c>
      <c r="O27" s="8">
        <v>0</v>
      </c>
      <c r="P27" s="8"/>
      <c r="Q27" s="6"/>
      <c r="R27" s="6">
        <f t="shared" ref="R27:R32" si="1">SUM(D27:O27)</f>
        <v>8</v>
      </c>
    </row>
    <row r="28" spans="1:18" ht="15" customHeight="1">
      <c r="A28" s="6" t="s">
        <v>118</v>
      </c>
      <c r="B28" s="6"/>
      <c r="C28" s="6"/>
      <c r="D28" s="8">
        <v>4</v>
      </c>
      <c r="E28" s="8">
        <v>4</v>
      </c>
      <c r="F28" s="8">
        <v>4</v>
      </c>
      <c r="G28" s="8">
        <v>3</v>
      </c>
      <c r="H28" s="8">
        <v>4</v>
      </c>
      <c r="I28" s="8">
        <v>4</v>
      </c>
      <c r="J28" s="8">
        <v>3</v>
      </c>
      <c r="K28" s="8">
        <v>5</v>
      </c>
      <c r="L28" s="8">
        <v>4</v>
      </c>
      <c r="M28" s="8">
        <v>5</v>
      </c>
      <c r="N28" s="8">
        <v>8</v>
      </c>
      <c r="O28" s="8">
        <v>5</v>
      </c>
      <c r="P28" s="6"/>
      <c r="Q28" s="6"/>
      <c r="R28" s="12">
        <f t="shared" si="1"/>
        <v>53</v>
      </c>
    </row>
    <row r="29" spans="1:18" s="10" customFormat="1" ht="15" customHeight="1">
      <c r="A29" s="6" t="s">
        <v>116</v>
      </c>
      <c r="B29" s="6"/>
      <c r="C29" s="6"/>
      <c r="D29" s="8">
        <v>3</v>
      </c>
      <c r="E29" s="8">
        <v>12</v>
      </c>
      <c r="F29" s="8">
        <v>7</v>
      </c>
      <c r="G29" s="8">
        <v>7</v>
      </c>
      <c r="H29" s="8">
        <v>8</v>
      </c>
      <c r="I29" s="8">
        <v>8</v>
      </c>
      <c r="J29" s="8">
        <v>15</v>
      </c>
      <c r="K29" s="8">
        <v>17</v>
      </c>
      <c r="L29" s="8">
        <v>11</v>
      </c>
      <c r="M29" s="8">
        <v>26</v>
      </c>
      <c r="N29" s="8">
        <v>25</v>
      </c>
      <c r="O29" s="8">
        <v>10</v>
      </c>
      <c r="P29" s="6"/>
      <c r="Q29" s="6"/>
      <c r="R29" s="12">
        <f t="shared" si="1"/>
        <v>149</v>
      </c>
    </row>
    <row r="30" spans="1:18" s="10" customFormat="1" ht="15" customHeight="1">
      <c r="A30" s="6" t="s">
        <v>117</v>
      </c>
      <c r="B30" s="6"/>
      <c r="C30" s="6"/>
      <c r="D30" s="8">
        <v>0</v>
      </c>
      <c r="E30" s="8">
        <v>1</v>
      </c>
      <c r="F30" s="8">
        <v>1</v>
      </c>
      <c r="G30" s="8">
        <v>0</v>
      </c>
      <c r="H30" s="8">
        <v>0</v>
      </c>
      <c r="I30" s="8">
        <v>0</v>
      </c>
      <c r="J30" s="8">
        <v>1</v>
      </c>
      <c r="K30" s="8">
        <v>1</v>
      </c>
      <c r="L30" s="8">
        <v>2</v>
      </c>
      <c r="M30" s="8">
        <v>2</v>
      </c>
      <c r="N30" s="8">
        <v>2</v>
      </c>
      <c r="O30" s="8">
        <v>2</v>
      </c>
      <c r="P30" s="6"/>
      <c r="Q30" s="6"/>
      <c r="R30" s="12">
        <f t="shared" si="1"/>
        <v>12</v>
      </c>
    </row>
    <row r="31" spans="1:18" s="10" customFormat="1" ht="15" customHeight="1">
      <c r="A31" s="6" t="s">
        <v>119</v>
      </c>
      <c r="B31" s="6"/>
      <c r="C31" s="6"/>
      <c r="D31" s="8">
        <v>5</v>
      </c>
      <c r="E31" s="8">
        <v>0</v>
      </c>
      <c r="F31" s="8">
        <v>4</v>
      </c>
      <c r="G31" s="8">
        <v>3</v>
      </c>
      <c r="H31" s="8">
        <v>6</v>
      </c>
      <c r="I31" s="8">
        <v>5</v>
      </c>
      <c r="J31" s="8">
        <v>3</v>
      </c>
      <c r="K31" s="8">
        <v>9</v>
      </c>
      <c r="L31" s="8">
        <v>5</v>
      </c>
      <c r="M31" s="8">
        <v>3</v>
      </c>
      <c r="N31" s="8">
        <v>7</v>
      </c>
      <c r="O31" s="8">
        <v>0</v>
      </c>
      <c r="P31" s="6"/>
      <c r="Q31" s="6"/>
      <c r="R31" s="12">
        <f t="shared" si="1"/>
        <v>50</v>
      </c>
    </row>
    <row r="32" spans="1:18" s="10" customFormat="1" ht="15" customHeight="1">
      <c r="A32" s="6" t="s">
        <v>120</v>
      </c>
      <c r="B32" s="6"/>
      <c r="C32" s="6"/>
      <c r="D32" s="8">
        <v>0</v>
      </c>
      <c r="E32" s="8">
        <v>0</v>
      </c>
      <c r="F32" s="8">
        <v>0</v>
      </c>
      <c r="G32" s="8">
        <v>0</v>
      </c>
      <c r="H32" s="8">
        <v>0</v>
      </c>
      <c r="I32" s="8">
        <v>0</v>
      </c>
      <c r="J32" s="8">
        <v>0</v>
      </c>
      <c r="K32" s="8">
        <v>0</v>
      </c>
      <c r="L32" s="8">
        <v>0</v>
      </c>
      <c r="M32" s="8">
        <v>0</v>
      </c>
      <c r="N32" s="8">
        <v>0</v>
      </c>
      <c r="O32" s="8">
        <v>0</v>
      </c>
      <c r="P32" s="6"/>
      <c r="Q32" s="6"/>
      <c r="R32" s="12">
        <f t="shared" si="1"/>
        <v>0</v>
      </c>
    </row>
    <row r="33" spans="1:18" ht="15" customHeight="1">
      <c r="A33" s="5" t="s">
        <v>109</v>
      </c>
      <c r="B33" s="6"/>
      <c r="C33" s="6"/>
      <c r="D33" s="6"/>
      <c r="E33" s="6"/>
      <c r="F33" s="6"/>
      <c r="G33" s="6"/>
      <c r="H33" s="6"/>
      <c r="I33" s="6"/>
      <c r="J33" s="6"/>
      <c r="K33" s="6"/>
      <c r="L33" s="6"/>
      <c r="M33" s="6"/>
      <c r="N33" s="6"/>
      <c r="O33" s="6"/>
      <c r="P33" s="6"/>
      <c r="Q33" s="6"/>
      <c r="R33" s="6"/>
    </row>
    <row r="34" spans="1:18" ht="15" customHeight="1">
      <c r="A34" s="5" t="s">
        <v>111</v>
      </c>
      <c r="B34" s="6"/>
      <c r="C34" s="6"/>
      <c r="D34" s="6"/>
      <c r="E34" s="6"/>
      <c r="F34" s="6"/>
      <c r="G34" s="6"/>
      <c r="H34" s="6"/>
      <c r="I34" s="6"/>
      <c r="J34" s="6"/>
      <c r="K34" s="6"/>
      <c r="L34" s="6"/>
      <c r="M34" s="6"/>
      <c r="N34" s="6"/>
      <c r="O34" s="6"/>
      <c r="P34" s="6"/>
      <c r="Q34" s="6"/>
      <c r="R34" s="6"/>
    </row>
    <row r="35" spans="1:18" ht="15" customHeight="1">
      <c r="A35" s="6" t="s">
        <v>56</v>
      </c>
      <c r="B35" s="6"/>
      <c r="C35" s="6"/>
      <c r="D35" s="6"/>
      <c r="E35" s="6"/>
      <c r="F35" s="6"/>
      <c r="G35" s="6"/>
      <c r="H35" s="6"/>
      <c r="I35" s="6"/>
      <c r="J35" s="6"/>
      <c r="K35" s="6"/>
      <c r="L35" s="6"/>
      <c r="M35" s="6"/>
      <c r="N35" s="6"/>
      <c r="O35" s="6"/>
      <c r="P35" s="6"/>
      <c r="Q35" s="6"/>
      <c r="R35" s="6"/>
    </row>
    <row r="36" spans="1:18" ht="15" customHeight="1">
      <c r="A36" s="6" t="s">
        <v>59</v>
      </c>
      <c r="B36" s="6"/>
      <c r="C36" s="6"/>
      <c r="D36" s="6"/>
      <c r="E36" s="6"/>
      <c r="F36" s="6"/>
      <c r="G36" s="6"/>
      <c r="H36" s="6"/>
      <c r="I36" s="6"/>
      <c r="J36" s="6"/>
      <c r="K36" s="6"/>
      <c r="L36" s="6"/>
      <c r="M36" s="6"/>
      <c r="N36" s="6"/>
      <c r="O36" s="6"/>
      <c r="P36" s="6"/>
      <c r="Q36" s="6"/>
      <c r="R36" s="6"/>
    </row>
    <row r="37" spans="1:18" ht="15" customHeight="1">
      <c r="A37" s="5" t="s">
        <v>103</v>
      </c>
      <c r="B37" s="6"/>
      <c r="C37" s="5" t="s">
        <v>104</v>
      </c>
      <c r="D37" s="6"/>
      <c r="E37" s="6"/>
      <c r="F37" s="6"/>
      <c r="G37" s="6"/>
      <c r="H37" s="6"/>
      <c r="I37" s="6"/>
      <c r="J37" s="6"/>
      <c r="K37" s="6"/>
      <c r="L37" s="6"/>
      <c r="M37" s="6"/>
      <c r="N37" s="6"/>
      <c r="O37" s="6"/>
      <c r="P37" s="6"/>
      <c r="Q37" s="6"/>
      <c r="R37" s="6"/>
    </row>
    <row r="38" spans="1:18" ht="15" customHeight="1">
      <c r="A38" s="6"/>
      <c r="B38" s="6"/>
      <c r="C38" s="5" t="s">
        <v>112</v>
      </c>
      <c r="D38" s="6"/>
      <c r="E38" s="6"/>
      <c r="F38" s="6"/>
      <c r="G38" s="6"/>
      <c r="H38" s="6"/>
      <c r="I38" s="6"/>
      <c r="J38" s="6"/>
      <c r="K38" s="6"/>
      <c r="L38" s="6"/>
      <c r="M38" s="6"/>
      <c r="N38" s="6"/>
      <c r="O38" s="6"/>
      <c r="P38" s="6"/>
      <c r="Q38" s="6"/>
      <c r="R38" s="6"/>
    </row>
    <row r="39" spans="1:18" ht="15" customHeight="1">
      <c r="A39" s="6"/>
      <c r="B39" s="6"/>
      <c r="C39" s="5" t="s">
        <v>113</v>
      </c>
      <c r="D39" s="6"/>
      <c r="E39" s="6"/>
      <c r="F39" s="6"/>
      <c r="G39" s="6"/>
      <c r="H39" s="6"/>
      <c r="I39" s="6"/>
      <c r="J39" s="6"/>
      <c r="K39" s="6"/>
      <c r="L39" s="6"/>
      <c r="M39" s="6"/>
      <c r="N39" s="6"/>
      <c r="O39" s="6"/>
      <c r="P39" s="6"/>
      <c r="Q39" s="6"/>
      <c r="R39" s="6"/>
    </row>
    <row r="40" spans="1:18" ht="15" customHeight="1">
      <c r="A40" s="6"/>
      <c r="B40" s="6"/>
      <c r="C40" s="6" t="s">
        <v>57</v>
      </c>
      <c r="D40" s="6"/>
      <c r="E40" s="6"/>
      <c r="F40" s="6"/>
      <c r="G40" s="6"/>
      <c r="H40" s="6"/>
      <c r="I40" s="6"/>
      <c r="J40" s="6"/>
      <c r="K40" s="6"/>
      <c r="L40" s="6"/>
      <c r="M40" s="6"/>
      <c r="N40" s="6"/>
      <c r="O40" s="6"/>
      <c r="P40" s="6"/>
      <c r="Q40" s="6"/>
      <c r="R40" s="6"/>
    </row>
    <row r="41" spans="1:18" ht="15" customHeight="1">
      <c r="A41" s="6"/>
      <c r="B41" s="6"/>
      <c r="C41" s="6" t="s">
        <v>58</v>
      </c>
      <c r="D41" s="6"/>
      <c r="E41" s="6"/>
      <c r="F41" s="6"/>
      <c r="G41" s="6"/>
      <c r="H41" s="6"/>
      <c r="I41" s="6"/>
      <c r="J41" s="6"/>
      <c r="K41" s="6"/>
      <c r="L41" s="6"/>
      <c r="M41" s="6"/>
      <c r="N41" s="6"/>
      <c r="O41" s="6"/>
      <c r="P41" s="6"/>
      <c r="Q41" s="6"/>
      <c r="R41" s="6"/>
    </row>
    <row r="42" spans="1:18" ht="15" customHeight="1">
      <c r="A42" s="5" t="s">
        <v>105</v>
      </c>
      <c r="B42" s="6"/>
      <c r="C42" s="5" t="s">
        <v>48</v>
      </c>
      <c r="D42" s="6"/>
      <c r="E42" s="5" t="s">
        <v>49</v>
      </c>
      <c r="F42" s="6"/>
      <c r="G42" s="6"/>
      <c r="H42" s="6"/>
      <c r="I42" s="6"/>
      <c r="J42" s="6"/>
      <c r="K42" s="6"/>
      <c r="L42" s="6"/>
      <c r="M42" s="6"/>
      <c r="N42" s="6"/>
      <c r="O42" s="6"/>
      <c r="P42" s="6"/>
      <c r="Q42" s="6"/>
      <c r="R42" s="6"/>
    </row>
    <row r="43" spans="1:18" ht="15" customHeight="1">
      <c r="A43" s="6"/>
      <c r="B43" s="6"/>
      <c r="C43" s="6"/>
      <c r="D43" s="6"/>
      <c r="E43" s="6"/>
      <c r="F43" s="6"/>
      <c r="G43" s="6"/>
      <c r="H43" s="6"/>
      <c r="I43" s="6"/>
      <c r="J43" s="6"/>
      <c r="K43" s="6"/>
      <c r="L43" s="6"/>
      <c r="M43" s="6"/>
      <c r="N43" s="6"/>
      <c r="O43" s="6"/>
      <c r="P43" s="6"/>
      <c r="Q43" s="6"/>
      <c r="R43" s="6"/>
    </row>
    <row r="44" spans="1:18" ht="15" customHeight="1">
      <c r="A44" s="5" t="s">
        <v>106</v>
      </c>
      <c r="B44" s="6"/>
      <c r="C44" s="6"/>
      <c r="D44" s="6"/>
      <c r="E44" s="6"/>
      <c r="F44" s="6"/>
      <c r="G44" s="6"/>
      <c r="H44" s="6"/>
      <c r="I44" s="6"/>
      <c r="J44" s="6"/>
      <c r="K44" s="6"/>
      <c r="L44" s="6"/>
      <c r="M44" s="6"/>
      <c r="N44" s="6"/>
      <c r="O44" s="6"/>
      <c r="P44" s="6"/>
      <c r="Q44" s="6"/>
      <c r="R44" s="6"/>
    </row>
    <row r="45" spans="1:18" ht="15" customHeight="1">
      <c r="Q45" s="6"/>
    </row>
  </sheetData>
  <sheetCalcPr fullCalcOnLoad="1"/>
  <mergeCells count="2">
    <mergeCell ref="A5:B5"/>
    <mergeCell ref="A6:B6"/>
  </mergeCells>
  <pageMargins left="0.7" right="0.7" top="0.75" bottom="0.75" header="0.3" footer="0.3"/>
  <headerFooter>
    <oddFooter>&amp;C&amp;"Helvetica Neue,Regular"&amp;12&amp;K000000&amp;P</oddFooter>
  </headerFooter>
  <extLst>
    <ext xmlns:mx="http://schemas.microsoft.com/office/mac/excel/2008/main" uri="http://schemas.microsoft.com/office/mac/excel/2008/main">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published="0" enableFormatConditionsCalculation="0"/>
  <dimension ref="A1:S52"/>
  <sheetViews>
    <sheetView showGridLines="0" topLeftCell="A13" zoomScale="90" zoomScaleNormal="90" zoomScalePageLayoutView="90" workbookViewId="0">
      <selection activeCell="P23" sqref="P23"/>
    </sheetView>
  </sheetViews>
  <sheetFormatPr baseColWidth="10" defaultColWidth="8.83203125" defaultRowHeight="15" customHeight="1"/>
  <cols>
    <col min="1" max="1" width="17" style="29" customWidth="1"/>
    <col min="2" max="2" width="10.5" style="29" customWidth="1"/>
    <col min="3" max="3" width="12.5" style="29" customWidth="1"/>
    <col min="4" max="8" width="8.83203125" style="29" customWidth="1"/>
    <col min="9" max="13" width="8.83203125" style="21" customWidth="1"/>
    <col min="14" max="14" width="10.5" style="21" customWidth="1"/>
    <col min="15" max="15" width="8.83203125" style="21" customWidth="1"/>
    <col min="16" max="16" width="10.33203125" style="21" customWidth="1"/>
    <col min="17" max="17" width="8.83203125" style="21" customWidth="1"/>
    <col min="18" max="257" width="8.83203125" style="29" customWidth="1"/>
    <col min="258" max="16384" width="8.83203125" style="29"/>
  </cols>
  <sheetData>
    <row r="1" spans="1:19" ht="15" customHeight="1">
      <c r="A1" s="16" t="s">
        <v>72</v>
      </c>
      <c r="B1" s="17"/>
      <c r="C1" s="17"/>
      <c r="D1" s="17"/>
      <c r="E1" s="17"/>
      <c r="F1" s="17"/>
      <c r="G1" s="17"/>
      <c r="H1" s="17"/>
      <c r="I1" s="8"/>
      <c r="J1" s="8"/>
      <c r="K1" s="8"/>
      <c r="L1" s="8"/>
      <c r="M1" s="8"/>
      <c r="N1" s="8" t="s">
        <v>91</v>
      </c>
      <c r="O1" s="8"/>
      <c r="P1" s="8" t="s">
        <v>92</v>
      </c>
      <c r="Q1" s="8"/>
      <c r="R1" s="17"/>
      <c r="S1" s="17"/>
    </row>
    <row r="2" spans="1:19" ht="15" customHeight="1">
      <c r="A2" s="17"/>
      <c r="B2" s="17"/>
      <c r="C2" s="17"/>
      <c r="D2" s="9">
        <v>43282</v>
      </c>
      <c r="E2" s="7" t="s">
        <v>82</v>
      </c>
      <c r="F2" s="7" t="s">
        <v>83</v>
      </c>
      <c r="G2" s="7" t="s">
        <v>84</v>
      </c>
      <c r="H2" s="7" t="s">
        <v>85</v>
      </c>
      <c r="I2" s="7" t="s">
        <v>86</v>
      </c>
      <c r="J2" s="7" t="s">
        <v>87</v>
      </c>
      <c r="K2" s="7" t="s">
        <v>88</v>
      </c>
      <c r="L2" s="7" t="s">
        <v>89</v>
      </c>
      <c r="M2" s="7" t="s">
        <v>90</v>
      </c>
      <c r="N2" s="7" t="s">
        <v>24</v>
      </c>
      <c r="O2" s="7" t="s">
        <v>91</v>
      </c>
      <c r="P2" s="7" t="s">
        <v>25</v>
      </c>
      <c r="Q2" s="7" t="s">
        <v>92</v>
      </c>
      <c r="R2" s="17"/>
      <c r="S2" s="7" t="s">
        <v>93</v>
      </c>
    </row>
    <row r="3" spans="1:19" ht="15" customHeight="1">
      <c r="A3" s="16" t="s">
        <v>94</v>
      </c>
      <c r="B3" s="17"/>
      <c r="C3" s="17"/>
      <c r="D3" s="8">
        <v>236</v>
      </c>
      <c r="E3" s="8">
        <v>165</v>
      </c>
      <c r="F3" s="8">
        <v>95</v>
      </c>
      <c r="G3" s="8">
        <v>118</v>
      </c>
      <c r="H3" s="8">
        <v>124</v>
      </c>
      <c r="I3" s="8">
        <v>89</v>
      </c>
      <c r="J3" s="8">
        <v>116</v>
      </c>
      <c r="K3" s="8">
        <f>13+3+2+4+2+10+8+3+7+2+13+4+4+10+7+5+5+2+12+1+7</f>
        <v>124</v>
      </c>
      <c r="L3" s="8">
        <f>5+5+11+3+6+7+6+7+3</f>
        <v>53</v>
      </c>
      <c r="M3" s="8">
        <v>0</v>
      </c>
      <c r="N3" s="8">
        <v>21</v>
      </c>
      <c r="O3" s="8"/>
      <c r="P3" s="8">
        <v>80</v>
      </c>
      <c r="Q3" s="8"/>
      <c r="R3" s="8"/>
      <c r="S3" s="17">
        <f>SUM(D3:Q3)</f>
        <v>1221</v>
      </c>
    </row>
    <row r="4" spans="1:19" ht="15" customHeight="1">
      <c r="A4" s="18" t="s">
        <v>55</v>
      </c>
      <c r="B4" s="17"/>
      <c r="C4" s="17"/>
      <c r="D4" s="8">
        <v>22</v>
      </c>
      <c r="E4" s="8">
        <v>24</v>
      </c>
      <c r="F4" s="8">
        <v>26</v>
      </c>
      <c r="G4" s="8">
        <v>24</v>
      </c>
      <c r="H4" s="8">
        <v>12</v>
      </c>
      <c r="I4" s="8">
        <v>21</v>
      </c>
      <c r="J4" s="8">
        <v>18</v>
      </c>
      <c r="K4" s="8">
        <v>11</v>
      </c>
      <c r="L4" s="8">
        <v>7</v>
      </c>
      <c r="M4" s="8">
        <v>0</v>
      </c>
      <c r="N4" s="8"/>
      <c r="O4" s="8">
        <v>0</v>
      </c>
      <c r="P4" s="8"/>
      <c r="Q4" s="8">
        <v>0</v>
      </c>
      <c r="R4" s="8"/>
      <c r="S4" s="17">
        <f t="shared" ref="S4:S31" si="0">SUM(D4:Q4)</f>
        <v>165</v>
      </c>
    </row>
    <row r="5" spans="1:19" ht="15" customHeight="1">
      <c r="A5" s="50" t="s">
        <v>53</v>
      </c>
      <c r="B5" s="51"/>
      <c r="C5" s="17"/>
      <c r="D5" s="8">
        <v>63</v>
      </c>
      <c r="E5" s="8">
        <v>32</v>
      </c>
      <c r="F5" s="8">
        <v>32</v>
      </c>
      <c r="G5" s="8">
        <v>34</v>
      </c>
      <c r="H5" s="8">
        <v>17</v>
      </c>
      <c r="I5" s="8">
        <v>13</v>
      </c>
      <c r="J5" s="8">
        <v>30</v>
      </c>
      <c r="K5" s="8">
        <v>27</v>
      </c>
      <c r="L5" s="8">
        <v>59</v>
      </c>
      <c r="M5" s="8">
        <v>66</v>
      </c>
      <c r="N5" s="8"/>
      <c r="O5" s="8">
        <v>72</v>
      </c>
      <c r="P5" s="8"/>
      <c r="Q5" s="8">
        <v>148</v>
      </c>
      <c r="R5" s="8"/>
      <c r="S5" s="17">
        <f>SUM(D5:Q5)</f>
        <v>593</v>
      </c>
    </row>
    <row r="6" spans="1:19" ht="15" customHeight="1">
      <c r="A6" s="50" t="s">
        <v>54</v>
      </c>
      <c r="B6" s="51"/>
      <c r="C6" s="17"/>
      <c r="D6" s="8">
        <v>7</v>
      </c>
      <c r="E6" s="8">
        <v>4</v>
      </c>
      <c r="F6" s="8">
        <v>6</v>
      </c>
      <c r="G6" s="8">
        <v>3</v>
      </c>
      <c r="H6" s="8">
        <v>2</v>
      </c>
      <c r="I6" s="8">
        <v>0</v>
      </c>
      <c r="J6" s="8">
        <v>0</v>
      </c>
      <c r="K6" s="8">
        <v>5</v>
      </c>
      <c r="L6" s="8">
        <v>1</v>
      </c>
      <c r="M6" s="8">
        <v>0</v>
      </c>
      <c r="N6" s="8"/>
      <c r="O6" s="8">
        <v>0</v>
      </c>
      <c r="P6" s="8"/>
      <c r="Q6" s="8">
        <v>0</v>
      </c>
      <c r="R6" s="8"/>
      <c r="S6" s="17">
        <f>SUM(D6:Q6)</f>
        <v>28</v>
      </c>
    </row>
    <row r="7" spans="1:19" ht="15" customHeight="1">
      <c r="A7" s="16" t="s">
        <v>114</v>
      </c>
      <c r="B7" s="17"/>
      <c r="C7" s="17"/>
      <c r="D7" s="8">
        <v>65</v>
      </c>
      <c r="E7" s="8">
        <v>30</v>
      </c>
      <c r="F7" s="8">
        <v>28</v>
      </c>
      <c r="G7" s="8">
        <v>28</v>
      </c>
      <c r="H7" s="8">
        <v>22</v>
      </c>
      <c r="I7" s="8">
        <v>23</v>
      </c>
      <c r="J7" s="8">
        <v>28</v>
      </c>
      <c r="K7" s="8">
        <f>10+1+4+2+2+4+1+1+2+1+2+1+1+5+1</f>
        <v>38</v>
      </c>
      <c r="L7" s="8">
        <f>5+3+5+2+4+4</f>
        <v>23</v>
      </c>
      <c r="M7" s="8">
        <v>0</v>
      </c>
      <c r="N7" s="8">
        <v>8</v>
      </c>
      <c r="O7" s="8"/>
      <c r="P7" s="8">
        <v>24</v>
      </c>
      <c r="Q7" s="8"/>
      <c r="R7" s="8"/>
      <c r="S7" s="17">
        <f t="shared" si="0"/>
        <v>317</v>
      </c>
    </row>
    <row r="8" spans="1:19" ht="15" customHeight="1">
      <c r="A8" s="16" t="s">
        <v>115</v>
      </c>
      <c r="B8" s="17"/>
      <c r="C8" s="17"/>
      <c r="D8" s="8">
        <v>47</v>
      </c>
      <c r="E8" s="8">
        <v>27</v>
      </c>
      <c r="F8" s="8">
        <v>14</v>
      </c>
      <c r="G8" s="8">
        <v>18</v>
      </c>
      <c r="H8" s="8">
        <v>14</v>
      </c>
      <c r="I8" s="8">
        <v>31</v>
      </c>
      <c r="J8" s="8">
        <v>12</v>
      </c>
      <c r="K8" s="8">
        <f>15+5+10+2+8</f>
        <v>40</v>
      </c>
      <c r="L8" s="8">
        <v>7</v>
      </c>
      <c r="M8" s="8">
        <v>0</v>
      </c>
      <c r="N8" s="8">
        <v>11</v>
      </c>
      <c r="O8" s="8"/>
      <c r="P8" s="8">
        <v>19</v>
      </c>
      <c r="Q8" s="8"/>
      <c r="R8" s="8"/>
      <c r="S8" s="17">
        <f>SUM(D8:Q8)</f>
        <v>240</v>
      </c>
    </row>
    <row r="9" spans="1:19" ht="15" customHeight="1">
      <c r="A9" s="16" t="s">
        <v>121</v>
      </c>
      <c r="B9" s="17"/>
      <c r="C9" s="17"/>
      <c r="D9" s="8">
        <v>196</v>
      </c>
      <c r="E9" s="8">
        <v>143</v>
      </c>
      <c r="F9" s="8">
        <v>80</v>
      </c>
      <c r="G9" s="8">
        <v>125</v>
      </c>
      <c r="H9" s="8">
        <v>108</v>
      </c>
      <c r="I9" s="8">
        <v>129</v>
      </c>
      <c r="J9" s="8">
        <v>164</v>
      </c>
      <c r="K9" s="8">
        <f>3+2+3+2+15+9+6+4+12+2+11+5+9+5+8+10+6+4+8+11</f>
        <v>135</v>
      </c>
      <c r="L9" s="8">
        <v>129</v>
      </c>
      <c r="M9" s="8">
        <v>0</v>
      </c>
      <c r="N9" s="8">
        <v>50</v>
      </c>
      <c r="O9" s="8"/>
      <c r="P9" s="8">
        <v>117</v>
      </c>
      <c r="Q9" s="8"/>
      <c r="R9" s="8"/>
      <c r="S9" s="17">
        <f t="shared" si="0"/>
        <v>1376</v>
      </c>
    </row>
    <row r="10" spans="1:19" ht="15" customHeight="1">
      <c r="A10" s="16" t="s">
        <v>122</v>
      </c>
      <c r="B10" s="17"/>
      <c r="C10" s="17"/>
      <c r="D10" s="8">
        <v>44</v>
      </c>
      <c r="E10" s="8">
        <v>23</v>
      </c>
      <c r="F10" s="8">
        <v>24</v>
      </c>
      <c r="G10" s="8">
        <v>21</v>
      </c>
      <c r="H10" s="8">
        <v>15</v>
      </c>
      <c r="I10" s="8">
        <v>11</v>
      </c>
      <c r="J10" s="8">
        <v>5</v>
      </c>
      <c r="K10" s="8">
        <f>11+6+3+6+3+6+5</f>
        <v>40</v>
      </c>
      <c r="L10" s="8">
        <v>26</v>
      </c>
      <c r="M10" s="8">
        <v>0</v>
      </c>
      <c r="N10" s="8">
        <v>5</v>
      </c>
      <c r="O10" s="8"/>
      <c r="P10" s="8">
        <v>15</v>
      </c>
      <c r="Q10" s="8"/>
      <c r="R10" s="8"/>
      <c r="S10" s="17">
        <f t="shared" si="0"/>
        <v>229</v>
      </c>
    </row>
    <row r="11" spans="1:19" ht="15" customHeight="1">
      <c r="A11" s="16" t="s">
        <v>65</v>
      </c>
      <c r="B11" s="17"/>
      <c r="C11" s="17"/>
      <c r="D11" s="8">
        <v>3</v>
      </c>
      <c r="E11" s="8">
        <v>3</v>
      </c>
      <c r="F11" s="8">
        <v>2</v>
      </c>
      <c r="G11" s="8">
        <v>2</v>
      </c>
      <c r="H11" s="8">
        <v>0</v>
      </c>
      <c r="I11" s="8">
        <v>1</v>
      </c>
      <c r="J11" s="8">
        <v>0</v>
      </c>
      <c r="K11" s="8">
        <v>2</v>
      </c>
      <c r="L11" s="8">
        <v>2</v>
      </c>
      <c r="M11" s="8">
        <v>0</v>
      </c>
      <c r="N11" s="8">
        <v>2</v>
      </c>
      <c r="O11" s="8"/>
      <c r="P11" s="8">
        <v>3</v>
      </c>
      <c r="Q11" s="8"/>
      <c r="R11" s="8"/>
      <c r="S11" s="17">
        <f t="shared" si="0"/>
        <v>20</v>
      </c>
    </row>
    <row r="12" spans="1:19" ht="15" customHeight="1">
      <c r="A12" s="16" t="s">
        <v>66</v>
      </c>
      <c r="B12" s="17"/>
      <c r="C12" s="17"/>
      <c r="D12" s="8">
        <v>0</v>
      </c>
      <c r="E12" s="8">
        <v>2</v>
      </c>
      <c r="F12" s="8">
        <v>4</v>
      </c>
      <c r="G12" s="8">
        <v>1</v>
      </c>
      <c r="H12" s="8">
        <v>0</v>
      </c>
      <c r="I12" s="8">
        <v>2</v>
      </c>
      <c r="J12" s="8">
        <v>1</v>
      </c>
      <c r="K12" s="8">
        <v>0</v>
      </c>
      <c r="L12" s="8">
        <v>1</v>
      </c>
      <c r="M12" s="8">
        <v>0</v>
      </c>
      <c r="N12" s="8">
        <v>2</v>
      </c>
      <c r="O12" s="8"/>
      <c r="P12" s="8">
        <v>13</v>
      </c>
      <c r="Q12" s="8"/>
      <c r="R12" s="8"/>
      <c r="S12" s="17">
        <f t="shared" si="0"/>
        <v>26</v>
      </c>
    </row>
    <row r="13" spans="1:19" ht="15" customHeight="1">
      <c r="A13" s="16" t="s">
        <v>51</v>
      </c>
      <c r="B13" s="17"/>
      <c r="C13" s="17"/>
      <c r="D13" s="8">
        <v>4</v>
      </c>
      <c r="E13" s="8">
        <v>3</v>
      </c>
      <c r="F13" s="8">
        <v>1</v>
      </c>
      <c r="G13" s="8">
        <v>0</v>
      </c>
      <c r="H13" s="8">
        <v>1</v>
      </c>
      <c r="I13" s="8">
        <v>1</v>
      </c>
      <c r="J13" s="8">
        <v>0</v>
      </c>
      <c r="K13" s="8">
        <v>1</v>
      </c>
      <c r="L13" s="8">
        <v>1</v>
      </c>
      <c r="M13" s="8">
        <v>0</v>
      </c>
      <c r="N13" s="8"/>
      <c r="O13" s="8">
        <v>0</v>
      </c>
      <c r="P13" s="8">
        <v>6</v>
      </c>
      <c r="Q13" s="8"/>
      <c r="R13" s="8"/>
      <c r="S13" s="17">
        <f t="shared" si="0"/>
        <v>18</v>
      </c>
    </row>
    <row r="14" spans="1:19" ht="15" customHeight="1">
      <c r="A14" s="16" t="s">
        <v>52</v>
      </c>
      <c r="B14" s="17"/>
      <c r="C14" s="17"/>
      <c r="D14" s="8">
        <v>0</v>
      </c>
      <c r="E14" s="8">
        <v>2</v>
      </c>
      <c r="F14" s="8">
        <v>0</v>
      </c>
      <c r="G14" s="8">
        <v>0</v>
      </c>
      <c r="H14" s="8">
        <v>2</v>
      </c>
      <c r="I14" s="8">
        <v>4</v>
      </c>
      <c r="J14" s="8">
        <v>6</v>
      </c>
      <c r="K14" s="8">
        <v>3</v>
      </c>
      <c r="L14" s="8">
        <v>0</v>
      </c>
      <c r="M14" s="8">
        <v>0</v>
      </c>
      <c r="N14" s="8"/>
      <c r="O14" s="8">
        <v>0</v>
      </c>
      <c r="P14" s="8">
        <v>2</v>
      </c>
      <c r="Q14" s="8"/>
      <c r="R14" s="8"/>
      <c r="S14" s="17">
        <f t="shared" si="0"/>
        <v>19</v>
      </c>
    </row>
    <row r="15" spans="1:19" ht="15" customHeight="1">
      <c r="A15" s="16" t="s">
        <v>71</v>
      </c>
      <c r="B15" s="17"/>
      <c r="C15" s="17"/>
      <c r="D15" s="8">
        <v>7</v>
      </c>
      <c r="E15" s="8">
        <v>5</v>
      </c>
      <c r="F15" s="8">
        <v>1</v>
      </c>
      <c r="G15" s="8">
        <v>1</v>
      </c>
      <c r="H15" s="8">
        <v>3</v>
      </c>
      <c r="I15" s="8">
        <v>4</v>
      </c>
      <c r="J15" s="8">
        <v>3</v>
      </c>
      <c r="K15" s="8">
        <v>4</v>
      </c>
      <c r="L15" s="8">
        <v>1</v>
      </c>
      <c r="M15" s="8">
        <v>0</v>
      </c>
      <c r="N15" s="8"/>
      <c r="O15" s="8">
        <v>2</v>
      </c>
      <c r="P15" s="8">
        <v>13</v>
      </c>
      <c r="Q15" s="8"/>
      <c r="R15" s="8"/>
      <c r="S15" s="17">
        <f t="shared" si="0"/>
        <v>44</v>
      </c>
    </row>
    <row r="16" spans="1:19" ht="15" customHeight="1">
      <c r="A16" s="16" t="s">
        <v>95</v>
      </c>
      <c r="B16" s="17"/>
      <c r="C16" s="17"/>
      <c r="D16" s="8">
        <v>0</v>
      </c>
      <c r="E16" s="8">
        <v>14</v>
      </c>
      <c r="F16" s="8">
        <v>8</v>
      </c>
      <c r="G16" s="8">
        <v>6</v>
      </c>
      <c r="H16" s="8">
        <v>17</v>
      </c>
      <c r="I16" s="8">
        <v>16</v>
      </c>
      <c r="J16" s="8">
        <v>9</v>
      </c>
      <c r="K16" s="8">
        <f>4+9+1+1</f>
        <v>15</v>
      </c>
      <c r="L16" s="8">
        <v>2</v>
      </c>
      <c r="M16" s="8">
        <v>15</v>
      </c>
      <c r="N16" s="8"/>
      <c r="O16" s="8">
        <v>18</v>
      </c>
      <c r="P16" s="8"/>
      <c r="Q16" s="8">
        <v>18</v>
      </c>
      <c r="R16" s="8"/>
      <c r="S16" s="17">
        <f t="shared" si="0"/>
        <v>138</v>
      </c>
    </row>
    <row r="17" spans="1:19" ht="15" customHeight="1">
      <c r="A17" s="16" t="s">
        <v>62</v>
      </c>
      <c r="B17" s="17"/>
      <c r="C17" s="17"/>
      <c r="D17" s="8">
        <v>12</v>
      </c>
      <c r="E17" s="8">
        <v>0</v>
      </c>
      <c r="F17" s="8">
        <v>2</v>
      </c>
      <c r="G17" s="8">
        <v>17</v>
      </c>
      <c r="H17" s="8">
        <v>35</v>
      </c>
      <c r="I17" s="8">
        <v>4</v>
      </c>
      <c r="J17" s="8">
        <v>19</v>
      </c>
      <c r="K17" s="8">
        <v>10</v>
      </c>
      <c r="L17" s="8">
        <v>4</v>
      </c>
      <c r="M17" s="8">
        <v>10</v>
      </c>
      <c r="N17" s="8"/>
      <c r="O17" s="8">
        <v>14</v>
      </c>
      <c r="P17" s="8"/>
      <c r="Q17" s="8">
        <v>0</v>
      </c>
      <c r="R17" s="8"/>
      <c r="S17" s="17">
        <f t="shared" si="0"/>
        <v>127</v>
      </c>
    </row>
    <row r="18" spans="1:19" ht="15" customHeight="1">
      <c r="A18" s="16" t="s">
        <v>63</v>
      </c>
      <c r="B18" s="17"/>
      <c r="C18" s="17"/>
      <c r="D18" s="8">
        <v>0</v>
      </c>
      <c r="E18" s="8">
        <v>0</v>
      </c>
      <c r="F18" s="8">
        <v>0</v>
      </c>
      <c r="G18" s="8">
        <v>0</v>
      </c>
      <c r="H18" s="8">
        <v>0</v>
      </c>
      <c r="I18" s="8">
        <v>0</v>
      </c>
      <c r="J18" s="8">
        <v>0</v>
      </c>
      <c r="K18" s="8">
        <v>0</v>
      </c>
      <c r="L18" s="8">
        <v>0</v>
      </c>
      <c r="M18" s="8">
        <v>2</v>
      </c>
      <c r="N18" s="8"/>
      <c r="O18" s="8">
        <v>1</v>
      </c>
      <c r="P18" s="8"/>
      <c r="Q18" s="8">
        <v>3</v>
      </c>
      <c r="R18" s="8"/>
      <c r="S18" s="17">
        <f t="shared" si="0"/>
        <v>6</v>
      </c>
    </row>
    <row r="19" spans="1:19" ht="15" customHeight="1">
      <c r="A19" s="16" t="s">
        <v>97</v>
      </c>
      <c r="B19" s="17"/>
      <c r="C19" s="17"/>
      <c r="D19" s="8">
        <v>64</v>
      </c>
      <c r="E19" s="8">
        <v>1</v>
      </c>
      <c r="F19" s="8">
        <v>0</v>
      </c>
      <c r="G19" s="8">
        <v>4</v>
      </c>
      <c r="H19" s="8">
        <v>2</v>
      </c>
      <c r="I19" s="8">
        <v>1</v>
      </c>
      <c r="J19" s="8">
        <v>10</v>
      </c>
      <c r="K19" s="8">
        <v>2</v>
      </c>
      <c r="L19" s="8">
        <v>1</v>
      </c>
      <c r="M19" s="8">
        <v>2</v>
      </c>
      <c r="N19" s="8"/>
      <c r="O19" s="8">
        <v>12</v>
      </c>
      <c r="P19" s="8"/>
      <c r="Q19" s="8">
        <v>0</v>
      </c>
      <c r="R19" s="8"/>
      <c r="S19" s="17">
        <f t="shared" si="0"/>
        <v>99</v>
      </c>
    </row>
    <row r="20" spans="1:19" ht="15" customHeight="1">
      <c r="A20" s="16" t="s">
        <v>98</v>
      </c>
      <c r="B20" s="17"/>
      <c r="C20" s="17"/>
      <c r="D20" s="8">
        <v>25</v>
      </c>
      <c r="E20" s="8">
        <v>0</v>
      </c>
      <c r="F20" s="7" t="s">
        <v>70</v>
      </c>
      <c r="G20" s="8">
        <v>0</v>
      </c>
      <c r="H20" s="8">
        <v>0</v>
      </c>
      <c r="I20" s="8">
        <v>0</v>
      </c>
      <c r="J20" s="8">
        <v>0</v>
      </c>
      <c r="K20" s="8">
        <v>0</v>
      </c>
      <c r="L20" s="8">
        <v>0</v>
      </c>
      <c r="M20" s="8">
        <v>0</v>
      </c>
      <c r="N20" s="8"/>
      <c r="O20" s="8">
        <v>0</v>
      </c>
      <c r="P20" s="8"/>
      <c r="Q20" s="8">
        <v>0</v>
      </c>
      <c r="R20" s="8"/>
      <c r="S20" s="17">
        <f t="shared" si="0"/>
        <v>25</v>
      </c>
    </row>
    <row r="21" spans="1:19" ht="15" customHeight="1">
      <c r="A21" s="16" t="s">
        <v>64</v>
      </c>
      <c r="B21" s="17"/>
      <c r="C21" s="17"/>
      <c r="D21" s="8">
        <v>0</v>
      </c>
      <c r="E21" s="8">
        <v>3</v>
      </c>
      <c r="F21" s="7" t="s">
        <v>70</v>
      </c>
      <c r="G21" s="8">
        <v>0</v>
      </c>
      <c r="H21" s="8">
        <v>0</v>
      </c>
      <c r="I21" s="8">
        <v>0</v>
      </c>
      <c r="J21" s="8">
        <v>0</v>
      </c>
      <c r="K21" s="8">
        <v>0</v>
      </c>
      <c r="L21" s="8">
        <v>0</v>
      </c>
      <c r="M21" s="8">
        <v>2</v>
      </c>
      <c r="N21" s="8"/>
      <c r="O21" s="8">
        <v>0</v>
      </c>
      <c r="P21" s="8"/>
      <c r="Q21" s="8">
        <v>0</v>
      </c>
      <c r="R21" s="8"/>
      <c r="S21" s="17">
        <f>SUM(D21:Q21)</f>
        <v>5</v>
      </c>
    </row>
    <row r="22" spans="1:19" ht="15" customHeight="1">
      <c r="A22" s="16" t="s">
        <v>99</v>
      </c>
      <c r="B22" s="17"/>
      <c r="C22" s="17"/>
      <c r="D22" s="8">
        <v>87</v>
      </c>
      <c r="E22" s="8">
        <v>95</v>
      </c>
      <c r="F22" s="13">
        <v>48</v>
      </c>
      <c r="G22" s="8">
        <v>38.5</v>
      </c>
      <c r="H22" s="8">
        <v>56.5</v>
      </c>
      <c r="I22" s="8">
        <v>42</v>
      </c>
      <c r="J22" s="8">
        <v>53</v>
      </c>
      <c r="K22" s="8">
        <v>51</v>
      </c>
      <c r="L22" s="8">
        <v>52.5</v>
      </c>
      <c r="M22" s="8">
        <v>24</v>
      </c>
      <c r="N22" s="8"/>
      <c r="O22" s="8">
        <v>81.5</v>
      </c>
      <c r="P22" s="8"/>
      <c r="Q22" s="8">
        <v>27.5</v>
      </c>
      <c r="R22" s="8"/>
      <c r="S22" s="17">
        <f>SUM(D22:Q22)</f>
        <v>656.5</v>
      </c>
    </row>
    <row r="23" spans="1:19" ht="15" customHeight="1">
      <c r="A23" s="16" t="s">
        <v>100</v>
      </c>
      <c r="B23" s="17"/>
      <c r="C23" s="17"/>
      <c r="D23" s="8">
        <v>26</v>
      </c>
      <c r="E23" s="8">
        <v>17</v>
      </c>
      <c r="F23" s="13">
        <v>12</v>
      </c>
      <c r="G23" s="8">
        <v>11</v>
      </c>
      <c r="H23" s="8">
        <v>14</v>
      </c>
      <c r="I23" s="8">
        <v>8</v>
      </c>
      <c r="J23" s="8">
        <v>20</v>
      </c>
      <c r="K23" s="8">
        <v>25</v>
      </c>
      <c r="L23" s="8">
        <v>8</v>
      </c>
      <c r="M23" s="8">
        <v>30</v>
      </c>
      <c r="N23" s="8"/>
      <c r="O23" s="8">
        <v>20</v>
      </c>
      <c r="P23" s="8"/>
      <c r="Q23" s="8">
        <v>21</v>
      </c>
      <c r="R23" s="8"/>
      <c r="S23" s="17">
        <f>SUM(D23:Q23)</f>
        <v>212</v>
      </c>
    </row>
    <row r="24" spans="1:19" ht="15" customHeight="1">
      <c r="A24" s="16" t="s">
        <v>125</v>
      </c>
      <c r="B24" s="17"/>
      <c r="C24" s="17"/>
      <c r="D24" s="8">
        <v>4</v>
      </c>
      <c r="E24" s="8">
        <v>1</v>
      </c>
      <c r="F24" s="13">
        <v>2</v>
      </c>
      <c r="G24" s="8">
        <v>1</v>
      </c>
      <c r="H24" s="8">
        <v>1</v>
      </c>
      <c r="I24" s="8">
        <v>1</v>
      </c>
      <c r="J24" s="8">
        <v>0</v>
      </c>
      <c r="K24" s="8">
        <v>1</v>
      </c>
      <c r="L24" s="8">
        <v>1</v>
      </c>
      <c r="M24" s="8">
        <v>0</v>
      </c>
      <c r="N24" s="8"/>
      <c r="O24" s="8">
        <v>1</v>
      </c>
      <c r="P24" s="8"/>
      <c r="Q24" s="8">
        <v>0</v>
      </c>
      <c r="R24" s="8"/>
      <c r="S24" s="17">
        <f>SUM(D24:Q24)</f>
        <v>13</v>
      </c>
    </row>
    <row r="25" spans="1:19" ht="15" customHeight="1">
      <c r="A25" s="16" t="s">
        <v>47</v>
      </c>
      <c r="B25" s="17"/>
      <c r="C25" s="17"/>
      <c r="D25" s="8">
        <v>20</v>
      </c>
      <c r="E25" s="8">
        <v>5</v>
      </c>
      <c r="F25" s="13">
        <v>15</v>
      </c>
      <c r="G25" s="8">
        <v>13</v>
      </c>
      <c r="H25" s="8">
        <v>19</v>
      </c>
      <c r="I25" s="8">
        <v>9</v>
      </c>
      <c r="J25" s="8">
        <v>0</v>
      </c>
      <c r="K25" s="8">
        <v>8</v>
      </c>
      <c r="L25" s="8">
        <v>13</v>
      </c>
      <c r="M25" s="8">
        <v>0</v>
      </c>
      <c r="N25" s="8"/>
      <c r="O25" s="8">
        <v>26</v>
      </c>
      <c r="P25" s="8"/>
      <c r="Q25" s="8">
        <v>0</v>
      </c>
      <c r="R25" s="8"/>
      <c r="S25" s="17">
        <f>SUM(D25:Q25)</f>
        <v>128</v>
      </c>
    </row>
    <row r="26" spans="1:19" ht="15" customHeight="1">
      <c r="A26" s="16" t="s">
        <v>123</v>
      </c>
      <c r="B26" s="17"/>
      <c r="C26" s="17"/>
      <c r="D26" s="8">
        <v>0</v>
      </c>
      <c r="E26" s="8">
        <v>0</v>
      </c>
      <c r="F26" s="8">
        <v>0</v>
      </c>
      <c r="G26" s="8">
        <v>0</v>
      </c>
      <c r="H26" s="8">
        <v>0</v>
      </c>
      <c r="I26" s="8">
        <v>0</v>
      </c>
      <c r="J26" s="8">
        <v>0</v>
      </c>
      <c r="K26" s="8">
        <v>0</v>
      </c>
      <c r="L26" s="8">
        <v>0</v>
      </c>
      <c r="M26" s="8">
        <v>0</v>
      </c>
      <c r="N26" s="8"/>
      <c r="O26" s="8">
        <v>0</v>
      </c>
      <c r="P26" s="8"/>
      <c r="Q26" s="8">
        <v>0</v>
      </c>
      <c r="R26" s="8"/>
      <c r="S26" s="17">
        <f t="shared" si="0"/>
        <v>0</v>
      </c>
    </row>
    <row r="27" spans="1:19" ht="15" customHeight="1">
      <c r="A27" s="16" t="s">
        <v>46</v>
      </c>
      <c r="B27" s="17"/>
      <c r="C27" s="17"/>
      <c r="D27" s="8">
        <v>0</v>
      </c>
      <c r="E27" s="8">
        <v>0</v>
      </c>
      <c r="F27" s="8">
        <v>0</v>
      </c>
      <c r="G27" s="8">
        <v>0</v>
      </c>
      <c r="H27" s="8">
        <v>0</v>
      </c>
      <c r="I27" s="8">
        <v>0</v>
      </c>
      <c r="J27" s="8">
        <v>0</v>
      </c>
      <c r="K27" s="8">
        <v>0</v>
      </c>
      <c r="L27" s="8">
        <v>0</v>
      </c>
      <c r="M27" s="8">
        <v>0</v>
      </c>
      <c r="N27" s="8"/>
      <c r="O27" s="8">
        <v>0</v>
      </c>
      <c r="P27" s="8"/>
      <c r="Q27" s="8">
        <v>0</v>
      </c>
      <c r="R27" s="8"/>
      <c r="S27" s="17">
        <f t="shared" si="0"/>
        <v>0</v>
      </c>
    </row>
    <row r="28" spans="1:19" ht="15" customHeight="1">
      <c r="A28" s="16" t="s">
        <v>124</v>
      </c>
      <c r="B28" s="17"/>
      <c r="C28" s="17"/>
      <c r="D28" s="8">
        <v>1</v>
      </c>
      <c r="E28" s="8">
        <v>0</v>
      </c>
      <c r="F28" s="8">
        <v>3</v>
      </c>
      <c r="G28" s="8">
        <v>1</v>
      </c>
      <c r="H28" s="8">
        <v>0</v>
      </c>
      <c r="I28" s="8">
        <v>0</v>
      </c>
      <c r="J28" s="8">
        <v>0</v>
      </c>
      <c r="K28" s="8">
        <v>1</v>
      </c>
      <c r="L28" s="8">
        <v>0</v>
      </c>
      <c r="M28" s="8">
        <v>0</v>
      </c>
      <c r="N28" s="8"/>
      <c r="O28" s="8">
        <v>1</v>
      </c>
      <c r="P28" s="8"/>
      <c r="Q28" s="8">
        <v>1</v>
      </c>
      <c r="R28" s="17"/>
      <c r="S28" s="12">
        <f t="shared" si="0"/>
        <v>8</v>
      </c>
    </row>
    <row r="29" spans="1:19" ht="15" customHeight="1">
      <c r="A29" s="16" t="s">
        <v>126</v>
      </c>
      <c r="B29" s="17"/>
      <c r="C29" s="17"/>
      <c r="D29" s="8">
        <v>50</v>
      </c>
      <c r="E29" s="8">
        <v>0</v>
      </c>
      <c r="F29" s="8">
        <v>14</v>
      </c>
      <c r="G29" s="8">
        <v>5</v>
      </c>
      <c r="H29" s="8">
        <v>0</v>
      </c>
      <c r="I29" s="8">
        <v>0</v>
      </c>
      <c r="J29" s="8">
        <v>0</v>
      </c>
      <c r="K29" s="8">
        <v>41</v>
      </c>
      <c r="L29" s="8">
        <v>0</v>
      </c>
      <c r="M29" s="8">
        <v>0</v>
      </c>
      <c r="N29" s="8"/>
      <c r="O29" s="8">
        <v>6</v>
      </c>
      <c r="P29" s="8"/>
      <c r="Q29" s="8">
        <v>9</v>
      </c>
      <c r="R29" s="17"/>
      <c r="S29" s="12">
        <f t="shared" si="0"/>
        <v>125</v>
      </c>
    </row>
    <row r="30" spans="1:19" ht="15" customHeight="1">
      <c r="A30" s="16" t="s">
        <v>22</v>
      </c>
      <c r="B30" s="17"/>
      <c r="C30" s="17"/>
      <c r="D30" s="8">
        <v>1</v>
      </c>
      <c r="E30" s="8">
        <v>2</v>
      </c>
      <c r="F30" s="8">
        <v>0</v>
      </c>
      <c r="G30" s="8">
        <v>2</v>
      </c>
      <c r="H30" s="8">
        <v>2</v>
      </c>
      <c r="I30" s="8">
        <v>2</v>
      </c>
      <c r="J30" s="8">
        <v>4</v>
      </c>
      <c r="K30" s="8">
        <v>1</v>
      </c>
      <c r="L30" s="8">
        <v>1</v>
      </c>
      <c r="M30" s="8">
        <v>0</v>
      </c>
      <c r="N30" s="8"/>
      <c r="O30" s="8">
        <v>0</v>
      </c>
      <c r="P30" s="8"/>
      <c r="Q30" s="8">
        <v>0</v>
      </c>
      <c r="R30" s="17"/>
      <c r="S30" s="12">
        <f t="shared" si="0"/>
        <v>15</v>
      </c>
    </row>
    <row r="31" spans="1:19" ht="15" customHeight="1">
      <c r="A31" s="16" t="s">
        <v>102</v>
      </c>
      <c r="B31" s="17"/>
      <c r="C31" s="17"/>
      <c r="D31" s="8">
        <v>0</v>
      </c>
      <c r="E31" s="8">
        <v>0</v>
      </c>
      <c r="F31" s="8">
        <v>0</v>
      </c>
      <c r="G31" s="8">
        <v>0</v>
      </c>
      <c r="H31" s="8">
        <v>0</v>
      </c>
      <c r="I31" s="8">
        <v>0</v>
      </c>
      <c r="J31" s="8">
        <v>0</v>
      </c>
      <c r="K31" s="8">
        <v>1</v>
      </c>
      <c r="L31" s="8">
        <v>3</v>
      </c>
      <c r="M31" s="8">
        <v>4</v>
      </c>
      <c r="N31" s="8"/>
      <c r="O31" s="8">
        <v>6</v>
      </c>
      <c r="P31" s="8"/>
      <c r="Q31" s="8">
        <v>6</v>
      </c>
      <c r="R31" s="17"/>
      <c r="S31" s="12">
        <f t="shared" si="0"/>
        <v>20</v>
      </c>
    </row>
    <row r="32" spans="1:19" ht="15" customHeight="1">
      <c r="A32" s="17" t="s">
        <v>118</v>
      </c>
      <c r="B32" s="17"/>
      <c r="C32" s="17"/>
      <c r="D32" s="8">
        <v>5</v>
      </c>
      <c r="E32" s="8">
        <v>6</v>
      </c>
      <c r="F32" s="8">
        <v>7</v>
      </c>
      <c r="G32" s="8">
        <v>9</v>
      </c>
      <c r="H32" s="8">
        <v>7</v>
      </c>
      <c r="I32" s="8">
        <v>6</v>
      </c>
      <c r="J32" s="8">
        <v>8</v>
      </c>
      <c r="K32" s="8">
        <v>6</v>
      </c>
      <c r="L32" s="8">
        <v>6</v>
      </c>
      <c r="M32" s="8">
        <v>7</v>
      </c>
      <c r="N32" s="8"/>
      <c r="O32" s="8">
        <v>9</v>
      </c>
      <c r="P32" s="8"/>
      <c r="Q32" s="8">
        <v>8</v>
      </c>
      <c r="R32" s="17"/>
      <c r="S32" s="12">
        <f>SUM(D32:Q32)</f>
        <v>84</v>
      </c>
    </row>
    <row r="33" spans="1:19" ht="15" customHeight="1">
      <c r="A33" s="17" t="s">
        <v>116</v>
      </c>
      <c r="B33" s="17"/>
      <c r="C33" s="17"/>
      <c r="D33" s="8">
        <v>13</v>
      </c>
      <c r="E33" s="8">
        <v>21</v>
      </c>
      <c r="F33" s="8">
        <v>15</v>
      </c>
      <c r="G33" s="8">
        <v>28</v>
      </c>
      <c r="H33" s="8">
        <v>12</v>
      </c>
      <c r="I33" s="8">
        <v>13</v>
      </c>
      <c r="J33" s="8">
        <v>11</v>
      </c>
      <c r="K33" s="8">
        <v>9</v>
      </c>
      <c r="L33" s="8">
        <v>12</v>
      </c>
      <c r="M33" s="8">
        <v>16</v>
      </c>
      <c r="N33" s="8"/>
      <c r="O33" s="8">
        <v>17</v>
      </c>
      <c r="P33" s="8"/>
      <c r="Q33" s="8">
        <v>28</v>
      </c>
      <c r="R33" s="17"/>
      <c r="S33" s="17">
        <f>SUM(D33:Q33)</f>
        <v>195</v>
      </c>
    </row>
    <row r="34" spans="1:19" ht="15" customHeight="1">
      <c r="A34" s="17" t="s">
        <v>117</v>
      </c>
      <c r="B34" s="17"/>
      <c r="C34" s="17"/>
      <c r="D34" s="8">
        <v>1</v>
      </c>
      <c r="E34" s="8">
        <v>2</v>
      </c>
      <c r="F34" s="8">
        <v>1</v>
      </c>
      <c r="G34" s="8">
        <v>1</v>
      </c>
      <c r="H34" s="8">
        <v>3</v>
      </c>
      <c r="I34" s="8">
        <v>1</v>
      </c>
      <c r="J34" s="8">
        <v>10</v>
      </c>
      <c r="K34" s="8">
        <v>5</v>
      </c>
      <c r="L34" s="8">
        <v>4</v>
      </c>
      <c r="M34" s="8">
        <v>7</v>
      </c>
      <c r="N34" s="8"/>
      <c r="O34" s="8">
        <v>9</v>
      </c>
      <c r="P34" s="8"/>
      <c r="Q34" s="8">
        <v>0</v>
      </c>
      <c r="R34" s="17"/>
      <c r="S34" s="17">
        <f>SUM(D34:Q34)</f>
        <v>44</v>
      </c>
    </row>
    <row r="35" spans="1:19" ht="15" customHeight="1">
      <c r="A35" s="17" t="s">
        <v>119</v>
      </c>
      <c r="B35" s="17"/>
      <c r="C35" s="17"/>
      <c r="D35" s="8">
        <v>5</v>
      </c>
      <c r="E35" s="8">
        <v>3</v>
      </c>
      <c r="F35" s="8">
        <v>6</v>
      </c>
      <c r="G35" s="8">
        <v>16</v>
      </c>
      <c r="H35" s="8">
        <v>13</v>
      </c>
      <c r="I35" s="8">
        <v>15</v>
      </c>
      <c r="J35" s="8">
        <v>13</v>
      </c>
      <c r="K35" s="8">
        <v>12</v>
      </c>
      <c r="L35" s="8">
        <v>14</v>
      </c>
      <c r="M35" s="8">
        <v>15</v>
      </c>
      <c r="N35" s="8"/>
      <c r="O35" s="8">
        <v>18</v>
      </c>
      <c r="P35" s="8"/>
      <c r="Q35" s="8">
        <v>10</v>
      </c>
      <c r="R35" s="17"/>
      <c r="S35" s="17">
        <f>SUM(D35:Q35)</f>
        <v>140</v>
      </c>
    </row>
    <row r="36" spans="1:19" ht="15" customHeight="1">
      <c r="A36" s="17" t="s">
        <v>120</v>
      </c>
      <c r="B36" s="17"/>
      <c r="C36" s="17"/>
      <c r="D36" s="8">
        <v>0</v>
      </c>
      <c r="E36" s="8">
        <v>0</v>
      </c>
      <c r="F36" s="8">
        <v>3</v>
      </c>
      <c r="G36" s="8">
        <v>2</v>
      </c>
      <c r="H36" s="8">
        <v>2</v>
      </c>
      <c r="I36" s="8">
        <v>1</v>
      </c>
      <c r="J36" s="8">
        <v>10</v>
      </c>
      <c r="K36" s="8">
        <v>1</v>
      </c>
      <c r="L36" s="8">
        <v>1</v>
      </c>
      <c r="M36" s="8">
        <v>0</v>
      </c>
      <c r="N36" s="8"/>
      <c r="O36" s="8">
        <v>1</v>
      </c>
      <c r="P36" s="8"/>
      <c r="Q36" s="8">
        <v>2</v>
      </c>
      <c r="R36" s="17"/>
      <c r="S36" s="17">
        <f>SUM(D36:Q36)</f>
        <v>23</v>
      </c>
    </row>
    <row r="37" spans="1:19" s="21" customFormat="1" ht="15" customHeight="1">
      <c r="A37" s="8" t="s">
        <v>73</v>
      </c>
      <c r="B37" s="8"/>
      <c r="C37" s="8"/>
      <c r="D37" s="8"/>
      <c r="E37" s="8"/>
      <c r="F37" s="8"/>
      <c r="G37" s="8"/>
      <c r="H37" s="8"/>
      <c r="I37" s="8" t="s">
        <v>74</v>
      </c>
      <c r="J37" s="8" t="s">
        <v>21</v>
      </c>
      <c r="K37" s="8">
        <v>73.2</v>
      </c>
      <c r="L37" s="8">
        <v>52.5</v>
      </c>
      <c r="M37" s="8">
        <v>40</v>
      </c>
      <c r="N37" s="8"/>
      <c r="O37" s="8">
        <v>23.14</v>
      </c>
      <c r="P37" s="8"/>
      <c r="Q37" s="8">
        <v>20</v>
      </c>
      <c r="R37" s="8"/>
      <c r="S37" s="8"/>
    </row>
    <row r="38" spans="1:19" s="21" customFormat="1" ht="15" customHeight="1">
      <c r="A38" s="31" t="s">
        <v>32</v>
      </c>
      <c r="B38" s="8"/>
      <c r="C38" s="8"/>
      <c r="D38" s="8">
        <v>5</v>
      </c>
      <c r="E38" s="8">
        <v>4</v>
      </c>
      <c r="F38" s="8">
        <v>4</v>
      </c>
      <c r="G38" s="8">
        <v>5</v>
      </c>
      <c r="H38" s="8">
        <v>4</v>
      </c>
      <c r="I38" s="8">
        <v>3</v>
      </c>
      <c r="J38" s="8">
        <v>5</v>
      </c>
      <c r="K38" s="8">
        <v>4</v>
      </c>
      <c r="L38" s="8">
        <v>2</v>
      </c>
      <c r="M38" s="8"/>
      <c r="N38" s="8"/>
      <c r="O38" s="8"/>
      <c r="P38" s="8"/>
      <c r="Q38" s="8"/>
      <c r="R38" s="8"/>
      <c r="S38" s="8">
        <f>SUM(D38:L38)</f>
        <v>36</v>
      </c>
    </row>
    <row r="39" spans="1:19" s="33" customFormat="1" ht="42" customHeight="1">
      <c r="A39" s="32" t="s">
        <v>33</v>
      </c>
      <c r="B39" s="30"/>
      <c r="C39" s="30"/>
      <c r="D39" s="30">
        <v>50</v>
      </c>
      <c r="E39" s="30">
        <v>40</v>
      </c>
      <c r="F39" s="30">
        <v>40</v>
      </c>
      <c r="G39" s="30">
        <v>60</v>
      </c>
      <c r="H39" s="30">
        <v>48</v>
      </c>
      <c r="I39" s="30">
        <v>36</v>
      </c>
      <c r="J39" s="30">
        <v>60</v>
      </c>
      <c r="K39" s="30">
        <v>48</v>
      </c>
      <c r="L39" s="30">
        <v>24</v>
      </c>
      <c r="M39" s="30"/>
      <c r="N39" s="30"/>
      <c r="O39" s="30"/>
      <c r="P39" s="30"/>
      <c r="Q39" s="30"/>
      <c r="R39" s="30"/>
      <c r="S39" s="30"/>
    </row>
    <row r="40" spans="1:19" ht="15" customHeight="1">
      <c r="A40" s="18" t="s">
        <v>67</v>
      </c>
      <c r="B40" s="17"/>
      <c r="C40" s="16"/>
      <c r="D40" s="17"/>
      <c r="E40" s="17"/>
      <c r="F40" s="17"/>
      <c r="G40" s="17"/>
      <c r="H40" s="17"/>
      <c r="I40" s="8"/>
      <c r="J40" s="8"/>
      <c r="K40" s="8"/>
      <c r="L40" s="8"/>
      <c r="M40" s="8"/>
      <c r="N40" s="8"/>
      <c r="O40" s="8"/>
      <c r="P40" s="8"/>
      <c r="Q40" s="8"/>
      <c r="R40" s="17"/>
      <c r="S40" s="17"/>
    </row>
    <row r="41" spans="1:19" ht="15" customHeight="1">
      <c r="A41" s="18" t="s">
        <v>23</v>
      </c>
      <c r="B41" s="17"/>
      <c r="C41" s="16"/>
      <c r="D41" s="17"/>
      <c r="E41" s="17"/>
      <c r="F41" s="17"/>
      <c r="G41" s="17"/>
      <c r="H41" s="17"/>
      <c r="I41" s="8"/>
      <c r="J41" s="8"/>
      <c r="K41" s="8"/>
      <c r="L41" s="8"/>
      <c r="M41" s="8"/>
      <c r="N41" s="8"/>
      <c r="O41" s="8"/>
      <c r="P41" s="8"/>
      <c r="Q41" s="8"/>
      <c r="R41" s="17"/>
      <c r="S41" s="17"/>
    </row>
    <row r="42" spans="1:19" ht="15" customHeight="1">
      <c r="A42" s="20" t="s">
        <v>30</v>
      </c>
      <c r="B42" s="17"/>
      <c r="C42" s="16"/>
      <c r="D42" s="17"/>
      <c r="E42" s="17"/>
      <c r="F42" s="17"/>
      <c r="G42" s="17"/>
      <c r="H42" s="17"/>
      <c r="I42" s="8"/>
      <c r="J42" s="8"/>
      <c r="K42" s="8"/>
      <c r="L42" s="8"/>
      <c r="M42" s="8"/>
      <c r="N42" s="8"/>
      <c r="O42" s="8"/>
      <c r="P42" s="8"/>
      <c r="Q42" s="8" t="s">
        <v>31</v>
      </c>
      <c r="R42" s="17"/>
      <c r="S42" s="17">
        <v>33</v>
      </c>
    </row>
    <row r="43" spans="1:19" s="26" customFormat="1" ht="10.5" customHeight="1">
      <c r="A43" s="23"/>
      <c r="B43" s="23"/>
      <c r="C43" s="23"/>
      <c r="D43" s="24"/>
      <c r="E43" s="23"/>
      <c r="F43" s="23"/>
      <c r="G43" s="23"/>
      <c r="H43" s="23"/>
      <c r="I43" s="25"/>
      <c r="J43" s="25"/>
      <c r="K43" s="25"/>
      <c r="L43" s="25"/>
      <c r="M43" s="25"/>
      <c r="N43" s="25"/>
      <c r="O43" s="25"/>
      <c r="P43" s="25"/>
      <c r="Q43" s="25"/>
      <c r="R43" s="23"/>
      <c r="S43" s="23"/>
    </row>
    <row r="44" spans="1:19" ht="15" customHeight="1">
      <c r="A44" s="20" t="s">
        <v>75</v>
      </c>
      <c r="B44" s="17"/>
      <c r="C44" s="16"/>
      <c r="D44" s="17"/>
      <c r="E44" s="16"/>
      <c r="F44" s="17"/>
      <c r="G44" s="17"/>
      <c r="H44" s="17"/>
      <c r="I44" s="8"/>
      <c r="J44" s="8"/>
      <c r="K44" s="8"/>
      <c r="L44" s="8"/>
      <c r="M44" s="8"/>
      <c r="N44" s="8"/>
      <c r="O44" s="8"/>
      <c r="P44" s="8"/>
      <c r="Q44" s="8"/>
      <c r="R44" s="17"/>
      <c r="S44" s="17"/>
    </row>
    <row r="45" spans="1:19" ht="15" customHeight="1">
      <c r="A45" s="20" t="s">
        <v>68</v>
      </c>
      <c r="B45" s="17"/>
      <c r="C45" s="17"/>
      <c r="D45" s="17"/>
      <c r="E45" s="17"/>
      <c r="F45" s="17"/>
      <c r="G45" s="17"/>
      <c r="H45" s="17"/>
      <c r="I45" s="8"/>
      <c r="J45" s="8"/>
      <c r="K45" s="8"/>
      <c r="L45" s="8"/>
      <c r="M45" s="8"/>
      <c r="N45" s="8"/>
      <c r="O45" s="8"/>
      <c r="P45" s="8"/>
      <c r="Q45" s="8"/>
      <c r="R45" s="17"/>
      <c r="S45" s="17"/>
    </row>
    <row r="46" spans="1:19" ht="15" customHeight="1">
      <c r="A46" s="20" t="s">
        <v>69</v>
      </c>
      <c r="B46" s="17"/>
      <c r="C46" s="17"/>
      <c r="D46" s="17"/>
      <c r="E46" s="17"/>
      <c r="F46" s="17"/>
      <c r="G46" s="17"/>
      <c r="H46" s="17"/>
      <c r="I46" s="8"/>
      <c r="J46" s="8"/>
      <c r="K46" s="8"/>
      <c r="L46" s="8"/>
      <c r="M46" s="8"/>
      <c r="N46" s="8"/>
      <c r="O46" s="8"/>
      <c r="P46" s="8"/>
      <c r="Q46" s="8"/>
      <c r="R46" s="17"/>
      <c r="S46" s="17"/>
    </row>
    <row r="47" spans="1:19" ht="15" customHeight="1">
      <c r="A47" s="17" t="s">
        <v>20</v>
      </c>
    </row>
    <row r="48" spans="1:19" ht="15" customHeight="1">
      <c r="A48" s="20" t="s">
        <v>28</v>
      </c>
    </row>
    <row r="49" spans="1:1" ht="15" customHeight="1">
      <c r="A49" s="18" t="s">
        <v>29</v>
      </c>
    </row>
    <row r="50" spans="1:1" ht="15" customHeight="1">
      <c r="A50" s="20" t="s">
        <v>26</v>
      </c>
    </row>
    <row r="51" spans="1:1" ht="15" customHeight="1">
      <c r="A51" s="28" t="s">
        <v>27</v>
      </c>
    </row>
    <row r="52" spans="1:1" ht="15" customHeight="1">
      <c r="A52" s="16" t="s">
        <v>106</v>
      </c>
    </row>
  </sheetData>
  <sheetCalcPr fullCalcOnLoad="1"/>
  <mergeCells count="2">
    <mergeCell ref="A5:B5"/>
    <mergeCell ref="A6:B6"/>
  </mergeCells>
  <phoneticPr fontId="8" type="noConversion"/>
  <pageMargins left="0.7" right="0.7" top="0.75" bottom="0.75" header="0.3" footer="0.3"/>
  <headerFooter>
    <oddFooter>&amp;C&amp;"Helvetica Neue,Regular"&amp;12&amp;K000000&amp;P</oddFooter>
  </headerFooter>
  <extLst>
    <ext xmlns:mx="http://schemas.microsoft.com/office/mac/excel/2008/main" uri="http://schemas.microsoft.com/office/mac/excel/2008/main">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published="0" enableFormatConditionsCalculation="0"/>
  <dimension ref="A1:AC53"/>
  <sheetViews>
    <sheetView showGridLines="0" tabSelected="1" topLeftCell="B20" zoomScale="60" zoomScaleNormal="60" zoomScalePageLayoutView="60" workbookViewId="0">
      <selection activeCell="AC35" sqref="AC35"/>
    </sheetView>
  </sheetViews>
  <sheetFormatPr baseColWidth="10" defaultColWidth="8.83203125" defaultRowHeight="15" customHeight="1"/>
  <cols>
    <col min="1" max="1" width="17" style="19" customWidth="1"/>
    <col min="2" max="2" width="10.5" style="19" customWidth="1"/>
    <col min="3" max="3" width="10.5" style="35" customWidth="1"/>
    <col min="4" max="4" width="10.5" style="19" customWidth="1"/>
    <col min="5" max="5" width="10.33203125" style="19" customWidth="1"/>
    <col min="6" max="6" width="10.33203125" style="35" customWidth="1"/>
    <col min="7" max="7" width="11.33203125" style="19" customWidth="1"/>
    <col min="8" max="8" width="11" style="35" customWidth="1"/>
    <col min="9" max="9" width="3.33203125" style="19" customWidth="1"/>
    <col min="10" max="10" width="10" style="35" customWidth="1"/>
    <col min="11" max="11" width="11.5" style="19" customWidth="1"/>
    <col min="12" max="12" width="10.6640625" style="35" customWidth="1"/>
    <col min="13" max="13" width="8.83203125" style="19" customWidth="1"/>
    <col min="14" max="14" width="10.6640625" style="35" customWidth="1"/>
    <col min="15" max="15" width="5" style="21" customWidth="1"/>
    <col min="16" max="16" width="10.83203125" style="21" customWidth="1"/>
    <col min="17" max="17" width="8.83203125" style="21" customWidth="1"/>
    <col min="18" max="18" width="10.1640625" style="21" customWidth="1"/>
    <col min="19" max="19" width="8.83203125" style="21" customWidth="1"/>
    <col min="20" max="20" width="10.6640625" style="21" customWidth="1"/>
    <col min="21" max="21" width="8.83203125" style="21" customWidth="1"/>
    <col min="22" max="22" width="10.1640625" style="21" customWidth="1"/>
    <col min="23" max="23" width="8.83203125" style="21" customWidth="1"/>
    <col min="24" max="24" width="10.5" style="21" customWidth="1"/>
    <col min="25" max="25" width="8.83203125" style="21" customWidth="1"/>
    <col min="26" max="26" width="10.33203125" style="21" customWidth="1"/>
    <col min="27" max="27" width="8.83203125" style="21" customWidth="1"/>
    <col min="28" max="267" width="8.83203125" style="19" customWidth="1"/>
    <col min="268" max="16384" width="8.83203125" style="19"/>
  </cols>
  <sheetData>
    <row r="1" spans="1:29" ht="56.25" customHeight="1">
      <c r="A1" s="37" t="s">
        <v>36</v>
      </c>
      <c r="B1" s="17"/>
      <c r="C1" s="38"/>
      <c r="D1" s="17" t="s">
        <v>24</v>
      </c>
      <c r="E1" s="39" t="s">
        <v>39</v>
      </c>
      <c r="F1" s="39" t="s">
        <v>24</v>
      </c>
      <c r="G1" s="39" t="s">
        <v>39</v>
      </c>
      <c r="H1" s="17" t="s">
        <v>24</v>
      </c>
      <c r="I1" s="39" t="s">
        <v>39</v>
      </c>
      <c r="J1" s="17" t="s">
        <v>24</v>
      </c>
      <c r="K1" s="39" t="s">
        <v>39</v>
      </c>
      <c r="L1" s="17" t="s">
        <v>24</v>
      </c>
      <c r="M1" s="39" t="s">
        <v>39</v>
      </c>
      <c r="N1" s="17" t="s">
        <v>24</v>
      </c>
      <c r="O1" s="40" t="s">
        <v>39</v>
      </c>
      <c r="P1" s="8" t="s">
        <v>24</v>
      </c>
      <c r="Q1" s="40" t="s">
        <v>39</v>
      </c>
      <c r="R1" s="8" t="s">
        <v>24</v>
      </c>
      <c r="S1" s="40" t="s">
        <v>39</v>
      </c>
      <c r="T1" s="8" t="s">
        <v>24</v>
      </c>
      <c r="U1" s="40" t="s">
        <v>39</v>
      </c>
      <c r="V1" s="8" t="s">
        <v>24</v>
      </c>
      <c r="W1" s="40" t="s">
        <v>39</v>
      </c>
      <c r="X1" s="8" t="s">
        <v>24</v>
      </c>
      <c r="Y1" s="40" t="s">
        <v>39</v>
      </c>
      <c r="Z1" s="8" t="s">
        <v>24</v>
      </c>
      <c r="AA1" s="40" t="s">
        <v>39</v>
      </c>
      <c r="AB1" s="17"/>
      <c r="AC1" s="17"/>
    </row>
    <row r="2" spans="1:29" ht="15" customHeight="1">
      <c r="A2" s="17"/>
      <c r="B2" s="17"/>
      <c r="C2" s="17"/>
      <c r="D2" s="17" t="s">
        <v>38</v>
      </c>
      <c r="E2" s="9" t="s">
        <v>38</v>
      </c>
      <c r="F2" s="9" t="s">
        <v>82</v>
      </c>
      <c r="G2" s="7" t="s">
        <v>82</v>
      </c>
      <c r="H2" s="7" t="s">
        <v>83</v>
      </c>
      <c r="I2" s="7" t="s">
        <v>83</v>
      </c>
      <c r="J2" s="7" t="s">
        <v>84</v>
      </c>
      <c r="K2" s="7" t="s">
        <v>84</v>
      </c>
      <c r="L2" s="7" t="s">
        <v>85</v>
      </c>
      <c r="M2" s="7" t="s">
        <v>85</v>
      </c>
      <c r="N2" s="7" t="s">
        <v>86</v>
      </c>
      <c r="O2" s="7" t="s">
        <v>86</v>
      </c>
      <c r="P2" s="7" t="s">
        <v>87</v>
      </c>
      <c r="Q2" s="7" t="s">
        <v>87</v>
      </c>
      <c r="R2" s="7" t="s">
        <v>88</v>
      </c>
      <c r="S2" s="7" t="s">
        <v>88</v>
      </c>
      <c r="T2" s="7" t="s">
        <v>89</v>
      </c>
      <c r="U2" s="7" t="s">
        <v>89</v>
      </c>
      <c r="V2" s="7" t="s">
        <v>90</v>
      </c>
      <c r="W2" s="7" t="s">
        <v>90</v>
      </c>
      <c r="X2" s="7" t="s">
        <v>91</v>
      </c>
      <c r="Y2" s="7" t="s">
        <v>91</v>
      </c>
      <c r="Z2" s="7" t="s">
        <v>92</v>
      </c>
      <c r="AA2" s="7" t="s">
        <v>37</v>
      </c>
      <c r="AB2" s="17"/>
      <c r="AC2" s="7" t="s">
        <v>93</v>
      </c>
    </row>
    <row r="3" spans="1:29" ht="15" customHeight="1">
      <c r="A3" s="16" t="s">
        <v>94</v>
      </c>
      <c r="B3" s="17"/>
      <c r="C3" s="17"/>
      <c r="D3" s="17">
        <v>77</v>
      </c>
      <c r="E3" s="8">
        <v>1</v>
      </c>
      <c r="F3" s="8">
        <f>6+5+10+6+7+7+2+16+4</f>
        <v>63</v>
      </c>
      <c r="G3" s="8">
        <v>12</v>
      </c>
      <c r="H3" s="8">
        <v>56</v>
      </c>
      <c r="I3" s="8">
        <v>0</v>
      </c>
      <c r="J3" s="8">
        <v>36</v>
      </c>
      <c r="K3" s="8">
        <v>4</v>
      </c>
      <c r="L3" s="8">
        <f>9+6+6+4+10+11+6+6+4</f>
        <v>62</v>
      </c>
      <c r="M3" s="8">
        <v>7</v>
      </c>
      <c r="N3" s="8">
        <v>40</v>
      </c>
      <c r="O3" s="8">
        <v>0</v>
      </c>
      <c r="P3" s="8">
        <v>39</v>
      </c>
      <c r="Q3" s="8">
        <v>16</v>
      </c>
      <c r="R3" s="8">
        <v>25</v>
      </c>
      <c r="S3" s="8">
        <v>18</v>
      </c>
      <c r="T3" s="8">
        <v>39</v>
      </c>
      <c r="U3" s="8">
        <v>23</v>
      </c>
      <c r="V3" s="8">
        <v>39</v>
      </c>
      <c r="W3" s="8">
        <v>2</v>
      </c>
      <c r="X3" s="8"/>
      <c r="Y3" s="8"/>
      <c r="Z3" s="8"/>
      <c r="AA3" s="8"/>
      <c r="AB3" s="8"/>
      <c r="AC3" s="17">
        <f t="shared" ref="AC3:AC15" si="0">SUM(D3:AA3)</f>
        <v>559</v>
      </c>
    </row>
    <row r="4" spans="1:29" ht="15" customHeight="1">
      <c r="A4" s="18" t="s">
        <v>55</v>
      </c>
      <c r="B4" s="17"/>
      <c r="C4" s="17"/>
      <c r="D4" s="17">
        <v>0</v>
      </c>
      <c r="E4" s="8">
        <v>0</v>
      </c>
      <c r="F4" s="8"/>
      <c r="G4" s="8">
        <v>4</v>
      </c>
      <c r="H4" s="8"/>
      <c r="I4" s="8">
        <v>0</v>
      </c>
      <c r="J4" s="8"/>
      <c r="K4" s="8">
        <v>0</v>
      </c>
      <c r="L4" s="8"/>
      <c r="M4" s="8">
        <v>0</v>
      </c>
      <c r="N4" s="8"/>
      <c r="O4" s="8">
        <v>0</v>
      </c>
      <c r="P4" s="8"/>
      <c r="Q4" s="8">
        <v>2</v>
      </c>
      <c r="R4" s="8"/>
      <c r="S4" s="8">
        <v>4</v>
      </c>
      <c r="T4" s="8"/>
      <c r="U4" s="8">
        <v>2</v>
      </c>
      <c r="V4" s="8">
        <v>0</v>
      </c>
      <c r="W4" s="8">
        <v>0</v>
      </c>
      <c r="X4" s="8"/>
      <c r="Y4" s="8"/>
      <c r="Z4" s="8"/>
      <c r="AA4" s="8"/>
      <c r="AB4" s="8"/>
      <c r="AC4" s="17">
        <f t="shared" si="0"/>
        <v>12</v>
      </c>
    </row>
    <row r="5" spans="1:29" ht="15" customHeight="1">
      <c r="A5" s="48" t="s">
        <v>8</v>
      </c>
      <c r="B5" s="49"/>
      <c r="C5" s="36"/>
      <c r="D5" s="17">
        <v>239</v>
      </c>
      <c r="E5" s="8"/>
      <c r="F5" s="8">
        <v>373</v>
      </c>
      <c r="G5" s="8"/>
      <c r="H5" s="8">
        <v>138</v>
      </c>
      <c r="I5" s="8">
        <v>0</v>
      </c>
      <c r="J5" s="8">
        <v>201</v>
      </c>
      <c r="K5" s="8"/>
      <c r="L5" s="8">
        <v>223</v>
      </c>
      <c r="M5" s="8"/>
      <c r="N5" s="8">
        <v>149</v>
      </c>
      <c r="O5" s="8">
        <v>0</v>
      </c>
      <c r="P5" s="8">
        <v>165</v>
      </c>
      <c r="Q5" s="8"/>
      <c r="R5" s="8">
        <v>187</v>
      </c>
      <c r="S5" s="8"/>
      <c r="T5" s="8">
        <v>206</v>
      </c>
      <c r="U5" s="8"/>
      <c r="V5" s="8">
        <v>281</v>
      </c>
      <c r="W5" s="8"/>
      <c r="X5" s="8"/>
      <c r="Y5" s="8"/>
      <c r="Z5" s="8"/>
      <c r="AA5" s="8"/>
      <c r="AB5" s="8"/>
      <c r="AC5" s="17">
        <f t="shared" si="0"/>
        <v>2162</v>
      </c>
    </row>
    <row r="6" spans="1:29" ht="15" customHeight="1">
      <c r="A6" s="48" t="s">
        <v>54</v>
      </c>
      <c r="B6" s="49"/>
      <c r="C6" s="36"/>
      <c r="D6" s="17"/>
      <c r="E6" s="8">
        <v>0</v>
      </c>
      <c r="F6" s="8"/>
      <c r="G6" s="8">
        <v>0</v>
      </c>
      <c r="H6" s="8"/>
      <c r="I6" s="8">
        <v>0</v>
      </c>
      <c r="J6" s="8"/>
      <c r="K6" s="8">
        <v>0</v>
      </c>
      <c r="L6" s="8"/>
      <c r="M6" s="8">
        <v>0</v>
      </c>
      <c r="N6" s="8"/>
      <c r="O6" s="8">
        <v>0</v>
      </c>
      <c r="P6" s="8"/>
      <c r="Q6" s="8">
        <v>0</v>
      </c>
      <c r="R6" s="8"/>
      <c r="S6" s="8">
        <v>0</v>
      </c>
      <c r="T6" s="8">
        <v>0</v>
      </c>
      <c r="U6" s="8">
        <v>0</v>
      </c>
      <c r="V6" s="8">
        <v>0</v>
      </c>
      <c r="W6" s="8">
        <v>0</v>
      </c>
      <c r="X6" s="8"/>
      <c r="Y6" s="8"/>
      <c r="Z6" s="8"/>
      <c r="AA6" s="8"/>
      <c r="AB6" s="8"/>
      <c r="AC6" s="17">
        <f t="shared" si="0"/>
        <v>0</v>
      </c>
    </row>
    <row r="7" spans="1:29" ht="15" customHeight="1">
      <c r="A7" s="16" t="s">
        <v>114</v>
      </c>
      <c r="B7" s="17"/>
      <c r="C7" s="34"/>
      <c r="D7" s="17">
        <v>24</v>
      </c>
      <c r="E7" s="8"/>
      <c r="F7" s="8">
        <v>10</v>
      </c>
      <c r="G7" s="8">
        <v>20</v>
      </c>
      <c r="H7" s="8">
        <v>20</v>
      </c>
      <c r="I7" s="8">
        <v>0</v>
      </c>
      <c r="J7" s="8">
        <v>25</v>
      </c>
      <c r="K7" s="8">
        <v>5</v>
      </c>
      <c r="L7" s="8">
        <v>26</v>
      </c>
      <c r="M7" s="8"/>
      <c r="N7" s="8">
        <v>15</v>
      </c>
      <c r="O7" s="8">
        <v>0</v>
      </c>
      <c r="P7" s="8">
        <v>12</v>
      </c>
      <c r="Q7" s="8">
        <v>7</v>
      </c>
      <c r="R7" s="8">
        <v>26</v>
      </c>
      <c r="S7" s="8">
        <v>9</v>
      </c>
      <c r="T7" s="8">
        <v>22</v>
      </c>
      <c r="U7" s="8">
        <v>12</v>
      </c>
      <c r="V7" s="8">
        <v>27</v>
      </c>
      <c r="W7" s="8">
        <v>1</v>
      </c>
      <c r="X7" s="8"/>
      <c r="Y7" s="8"/>
      <c r="Z7" s="8"/>
      <c r="AA7" s="8"/>
      <c r="AB7" s="8"/>
      <c r="AC7" s="17">
        <f t="shared" si="0"/>
        <v>261</v>
      </c>
    </row>
    <row r="8" spans="1:29" ht="15" customHeight="1">
      <c r="A8" s="16" t="s">
        <v>115</v>
      </c>
      <c r="B8" s="17"/>
      <c r="C8" s="17"/>
      <c r="D8" s="17">
        <v>21</v>
      </c>
      <c r="E8" s="8"/>
      <c r="F8" s="8"/>
      <c r="G8" s="8">
        <v>17</v>
      </c>
      <c r="H8" s="8">
        <v>10</v>
      </c>
      <c r="I8" s="8">
        <v>0</v>
      </c>
      <c r="J8" s="8">
        <v>6</v>
      </c>
      <c r="K8" s="8">
        <v>7</v>
      </c>
      <c r="L8" s="8"/>
      <c r="M8" s="8">
        <v>20</v>
      </c>
      <c r="N8" s="8">
        <v>5</v>
      </c>
      <c r="O8" s="8">
        <v>0</v>
      </c>
      <c r="P8" s="8">
        <v>3</v>
      </c>
      <c r="Q8" s="8">
        <v>17</v>
      </c>
      <c r="R8" s="8">
        <v>8</v>
      </c>
      <c r="S8" s="8">
        <v>22</v>
      </c>
      <c r="T8" s="8">
        <v>6</v>
      </c>
      <c r="U8" s="8">
        <v>24</v>
      </c>
      <c r="V8" s="8">
        <v>17</v>
      </c>
      <c r="W8" s="8">
        <v>6</v>
      </c>
      <c r="X8" s="8"/>
      <c r="Y8" s="8"/>
      <c r="Z8" s="8"/>
      <c r="AA8" s="8"/>
      <c r="AB8" s="8"/>
      <c r="AC8" s="17">
        <f t="shared" si="0"/>
        <v>189</v>
      </c>
    </row>
    <row r="9" spans="1:29" ht="15" customHeight="1">
      <c r="A9" s="16" t="s">
        <v>121</v>
      </c>
      <c r="B9" s="17"/>
      <c r="C9" s="17"/>
      <c r="D9" s="17">
        <v>131</v>
      </c>
      <c r="E9" s="8"/>
      <c r="F9" s="8">
        <f>15+16+15+29</f>
        <v>75</v>
      </c>
      <c r="G9" s="8">
        <f>5+14+8+17</f>
        <v>44</v>
      </c>
      <c r="H9" s="8">
        <v>94</v>
      </c>
      <c r="I9" s="8">
        <v>0</v>
      </c>
      <c r="J9" s="8">
        <v>83</v>
      </c>
      <c r="K9" s="8">
        <v>10</v>
      </c>
      <c r="L9" s="8">
        <v>21</v>
      </c>
      <c r="M9" s="8">
        <v>17</v>
      </c>
      <c r="N9" s="8">
        <v>55</v>
      </c>
      <c r="O9" s="8">
        <v>0</v>
      </c>
      <c r="P9" s="8">
        <v>57</v>
      </c>
      <c r="Q9" s="8">
        <v>21</v>
      </c>
      <c r="R9" s="8">
        <v>67</v>
      </c>
      <c r="S9" s="8">
        <v>25</v>
      </c>
      <c r="T9" s="8">
        <v>49</v>
      </c>
      <c r="U9" s="8">
        <v>33</v>
      </c>
      <c r="V9" s="8">
        <v>62</v>
      </c>
      <c r="W9" s="8">
        <v>10</v>
      </c>
      <c r="X9" s="8"/>
      <c r="Y9" s="8"/>
      <c r="Z9" s="8"/>
      <c r="AA9" s="8"/>
      <c r="AB9" s="8"/>
      <c r="AC9" s="17">
        <f t="shared" si="0"/>
        <v>854</v>
      </c>
    </row>
    <row r="10" spans="1:29" ht="15" customHeight="1">
      <c r="A10" s="16" t="s">
        <v>122</v>
      </c>
      <c r="B10" s="17"/>
      <c r="C10" s="17"/>
      <c r="D10" s="17">
        <v>11</v>
      </c>
      <c r="E10" s="8"/>
      <c r="F10" s="8">
        <v>4</v>
      </c>
      <c r="G10" s="8">
        <v>6</v>
      </c>
      <c r="H10" s="8">
        <v>13</v>
      </c>
      <c r="I10" s="8">
        <v>0</v>
      </c>
      <c r="J10" s="8">
        <v>8</v>
      </c>
      <c r="K10" s="8">
        <v>0</v>
      </c>
      <c r="L10" s="8">
        <v>26</v>
      </c>
      <c r="M10" s="8">
        <v>23</v>
      </c>
      <c r="N10" s="8">
        <v>9</v>
      </c>
      <c r="O10" s="8">
        <v>0</v>
      </c>
      <c r="P10" s="8">
        <v>8</v>
      </c>
      <c r="Q10" s="8">
        <v>18</v>
      </c>
      <c r="R10" s="8">
        <v>4</v>
      </c>
      <c r="S10" s="8">
        <v>3</v>
      </c>
      <c r="T10" s="8">
        <v>5</v>
      </c>
      <c r="U10" s="8">
        <v>10</v>
      </c>
      <c r="V10" s="8">
        <v>14</v>
      </c>
      <c r="W10" s="8">
        <v>1</v>
      </c>
      <c r="X10" s="8"/>
      <c r="Y10" s="8"/>
      <c r="Z10" s="8"/>
      <c r="AA10" s="8"/>
      <c r="AB10" s="8"/>
      <c r="AC10" s="17">
        <f t="shared" si="0"/>
        <v>163</v>
      </c>
    </row>
    <row r="11" spans="1:29" ht="15" customHeight="1">
      <c r="A11" s="16" t="s">
        <v>65</v>
      </c>
      <c r="B11" s="17"/>
      <c r="C11" s="17"/>
      <c r="D11" s="17">
        <v>1</v>
      </c>
      <c r="E11" s="8"/>
      <c r="F11" s="8">
        <v>4</v>
      </c>
      <c r="G11" s="8">
        <v>1</v>
      </c>
      <c r="H11" s="8">
        <v>1</v>
      </c>
      <c r="I11" s="8">
        <v>0</v>
      </c>
      <c r="J11" s="8">
        <v>4</v>
      </c>
      <c r="K11" s="8">
        <v>0</v>
      </c>
      <c r="L11" s="8">
        <v>0</v>
      </c>
      <c r="M11" s="8">
        <v>3</v>
      </c>
      <c r="N11" s="8">
        <v>0</v>
      </c>
      <c r="O11" s="8">
        <v>0</v>
      </c>
      <c r="P11" s="8">
        <v>5</v>
      </c>
      <c r="Q11" s="8">
        <v>0</v>
      </c>
      <c r="R11" s="8">
        <v>0</v>
      </c>
      <c r="S11" s="8">
        <v>1</v>
      </c>
      <c r="T11" s="8">
        <v>0</v>
      </c>
      <c r="U11" s="8">
        <v>8</v>
      </c>
      <c r="V11" s="8">
        <v>0</v>
      </c>
      <c r="W11" s="8">
        <v>2</v>
      </c>
      <c r="X11" s="8"/>
      <c r="Y11" s="8"/>
      <c r="Z11" s="8"/>
      <c r="AA11" s="8"/>
      <c r="AB11" s="8"/>
      <c r="AC11" s="17">
        <f t="shared" si="0"/>
        <v>30</v>
      </c>
    </row>
    <row r="12" spans="1:29" ht="15" customHeight="1">
      <c r="A12" s="16" t="s">
        <v>66</v>
      </c>
      <c r="B12" s="17"/>
      <c r="C12" s="17"/>
      <c r="D12" s="17">
        <v>5</v>
      </c>
      <c r="E12" s="8"/>
      <c r="F12" s="8">
        <v>3</v>
      </c>
      <c r="G12" s="8"/>
      <c r="H12" s="8">
        <v>1</v>
      </c>
      <c r="I12" s="8">
        <v>0</v>
      </c>
      <c r="J12" s="8">
        <v>10</v>
      </c>
      <c r="K12" s="8">
        <v>0</v>
      </c>
      <c r="L12" s="8">
        <v>0</v>
      </c>
      <c r="M12" s="8">
        <v>6</v>
      </c>
      <c r="N12" s="8">
        <v>5</v>
      </c>
      <c r="O12" s="8">
        <v>0</v>
      </c>
      <c r="P12" s="8">
        <v>8</v>
      </c>
      <c r="Q12" s="8">
        <v>0</v>
      </c>
      <c r="R12" s="8">
        <v>10</v>
      </c>
      <c r="S12" s="8">
        <v>1</v>
      </c>
      <c r="T12" s="8">
        <v>11</v>
      </c>
      <c r="U12" s="8">
        <v>4</v>
      </c>
      <c r="V12" s="8">
        <v>3</v>
      </c>
      <c r="W12" s="8">
        <v>0</v>
      </c>
      <c r="X12" s="8"/>
      <c r="Y12" s="8"/>
      <c r="Z12" s="8"/>
      <c r="AA12" s="8"/>
      <c r="AB12" s="8"/>
      <c r="AC12" s="17">
        <f t="shared" si="0"/>
        <v>67</v>
      </c>
    </row>
    <row r="13" spans="1:29" ht="15" customHeight="1">
      <c r="A13" s="16" t="s">
        <v>51</v>
      </c>
      <c r="B13" s="17"/>
      <c r="C13" s="17"/>
      <c r="D13" s="17">
        <v>3</v>
      </c>
      <c r="E13" s="8"/>
      <c r="F13" s="8">
        <v>7</v>
      </c>
      <c r="G13" s="8"/>
      <c r="H13" s="8">
        <v>4</v>
      </c>
      <c r="I13" s="8">
        <v>0</v>
      </c>
      <c r="J13" s="8">
        <v>2</v>
      </c>
      <c r="K13" s="8"/>
      <c r="L13" s="8">
        <v>5</v>
      </c>
      <c r="M13" s="8"/>
      <c r="N13" s="8">
        <v>6</v>
      </c>
      <c r="O13" s="8">
        <v>0</v>
      </c>
      <c r="P13" s="8">
        <v>5</v>
      </c>
      <c r="Q13" s="8"/>
      <c r="R13" s="8">
        <v>9</v>
      </c>
      <c r="S13" s="8"/>
      <c r="T13" s="8">
        <v>5</v>
      </c>
      <c r="U13" s="8"/>
      <c r="V13" s="8">
        <v>6</v>
      </c>
      <c r="W13" s="8"/>
      <c r="X13" s="8"/>
      <c r="Y13" s="8"/>
      <c r="Z13" s="8"/>
      <c r="AA13" s="8"/>
      <c r="AB13" s="8"/>
      <c r="AC13" s="17">
        <f t="shared" si="0"/>
        <v>52</v>
      </c>
    </row>
    <row r="14" spans="1:29" ht="15" customHeight="1">
      <c r="A14" s="16" t="s">
        <v>52</v>
      </c>
      <c r="B14" s="17"/>
      <c r="C14" s="17"/>
      <c r="D14" s="17">
        <v>2</v>
      </c>
      <c r="E14" s="8"/>
      <c r="F14" s="8">
        <v>2</v>
      </c>
      <c r="G14" s="8"/>
      <c r="H14" s="8">
        <v>0</v>
      </c>
      <c r="I14" s="8">
        <v>0</v>
      </c>
      <c r="J14" s="8">
        <v>0</v>
      </c>
      <c r="K14" s="8"/>
      <c r="L14" s="8">
        <v>1</v>
      </c>
      <c r="M14" s="8"/>
      <c r="N14" s="8">
        <v>4</v>
      </c>
      <c r="O14" s="8">
        <v>0</v>
      </c>
      <c r="P14" s="8">
        <v>0</v>
      </c>
      <c r="Q14" s="8"/>
      <c r="R14" s="8">
        <v>1</v>
      </c>
      <c r="S14" s="8"/>
      <c r="T14" s="8">
        <v>0</v>
      </c>
      <c r="U14" s="8"/>
      <c r="V14" s="8">
        <v>0</v>
      </c>
      <c r="W14" s="8"/>
      <c r="X14" s="8"/>
      <c r="Y14" s="8"/>
      <c r="Z14" s="8"/>
      <c r="AA14" s="8"/>
      <c r="AB14" s="8"/>
      <c r="AC14" s="17">
        <f t="shared" si="0"/>
        <v>10</v>
      </c>
    </row>
    <row r="15" spans="1:29" ht="15" customHeight="1">
      <c r="A15" s="16" t="s">
        <v>40</v>
      </c>
      <c r="B15" s="17"/>
      <c r="C15" s="17"/>
      <c r="D15" s="17">
        <v>13</v>
      </c>
      <c r="E15" s="8"/>
      <c r="F15" s="8">
        <v>2</v>
      </c>
      <c r="G15" s="8"/>
      <c r="H15" s="8">
        <v>4</v>
      </c>
      <c r="I15" s="8">
        <v>0</v>
      </c>
      <c r="J15" s="8">
        <v>4</v>
      </c>
      <c r="K15" s="8"/>
      <c r="L15" s="8">
        <v>6</v>
      </c>
      <c r="M15" s="8"/>
      <c r="N15" s="8">
        <v>10</v>
      </c>
      <c r="O15" s="8">
        <v>0</v>
      </c>
      <c r="P15" s="8">
        <v>5</v>
      </c>
      <c r="Q15" s="8"/>
      <c r="R15" s="8">
        <v>9</v>
      </c>
      <c r="S15" s="8"/>
      <c r="T15" s="8">
        <v>5</v>
      </c>
      <c r="U15" s="8"/>
      <c r="V15" s="8">
        <v>7</v>
      </c>
      <c r="W15" s="8"/>
      <c r="X15" s="8"/>
      <c r="Y15" s="8"/>
      <c r="Z15" s="8"/>
      <c r="AA15" s="8"/>
      <c r="AB15" s="8"/>
      <c r="AC15" s="17">
        <f t="shared" si="0"/>
        <v>65</v>
      </c>
    </row>
    <row r="16" spans="1:29" ht="15" customHeight="1">
      <c r="A16" s="16" t="s">
        <v>95</v>
      </c>
      <c r="B16" s="17"/>
      <c r="C16" s="17"/>
      <c r="D16" s="17"/>
      <c r="E16" s="8">
        <v>28</v>
      </c>
      <c r="F16" s="8"/>
      <c r="G16" s="8">
        <v>29</v>
      </c>
      <c r="H16" s="8">
        <v>2</v>
      </c>
      <c r="I16" s="8">
        <v>0</v>
      </c>
      <c r="J16" s="8">
        <v>29</v>
      </c>
      <c r="K16" s="8"/>
      <c r="L16" s="8">
        <v>19</v>
      </c>
      <c r="M16" s="8"/>
      <c r="N16" s="8">
        <v>13</v>
      </c>
      <c r="O16" s="8">
        <v>0</v>
      </c>
      <c r="P16" s="8">
        <v>2</v>
      </c>
      <c r="Q16" s="8"/>
      <c r="R16" s="8">
        <v>19</v>
      </c>
      <c r="S16" s="8"/>
      <c r="T16" s="8">
        <v>13</v>
      </c>
      <c r="U16" s="8"/>
      <c r="V16" s="8">
        <v>19</v>
      </c>
      <c r="W16" s="8"/>
      <c r="X16" s="8"/>
      <c r="Y16" s="8"/>
      <c r="Z16" s="8"/>
      <c r="AA16" s="8"/>
      <c r="AB16" s="8"/>
      <c r="AC16" s="17">
        <f t="shared" ref="AC16:AC31" si="1">SUM(E16:AA16)</f>
        <v>173</v>
      </c>
    </row>
    <row r="17" spans="1:29" ht="15" customHeight="1">
      <c r="A17" s="16" t="s">
        <v>62</v>
      </c>
      <c r="B17" s="17"/>
      <c r="C17" s="17"/>
      <c r="D17" s="17"/>
      <c r="E17" s="8">
        <v>0</v>
      </c>
      <c r="F17" s="8"/>
      <c r="G17" s="8">
        <v>22</v>
      </c>
      <c r="H17" s="8">
        <v>28</v>
      </c>
      <c r="I17" s="8">
        <v>0</v>
      </c>
      <c r="J17" s="8">
        <v>12</v>
      </c>
      <c r="K17" s="8"/>
      <c r="L17" s="8">
        <v>28</v>
      </c>
      <c r="M17" s="8"/>
      <c r="N17" s="8">
        <v>13</v>
      </c>
      <c r="O17" s="8">
        <v>0</v>
      </c>
      <c r="P17" s="8">
        <v>7</v>
      </c>
      <c r="Q17" s="8"/>
      <c r="R17" s="8">
        <v>25</v>
      </c>
      <c r="S17" s="8"/>
      <c r="T17" s="8">
        <v>13</v>
      </c>
      <c r="U17" s="8"/>
      <c r="V17" s="8">
        <v>14</v>
      </c>
      <c r="W17" s="8"/>
      <c r="X17" s="8"/>
      <c r="Y17" s="8"/>
      <c r="Z17" s="8"/>
      <c r="AA17" s="8"/>
      <c r="AB17" s="8"/>
      <c r="AC17" s="17">
        <f t="shared" si="1"/>
        <v>162</v>
      </c>
    </row>
    <row r="18" spans="1:29" ht="15" customHeight="1">
      <c r="A18" s="16" t="s">
        <v>63</v>
      </c>
      <c r="B18" s="17"/>
      <c r="C18" s="17"/>
      <c r="D18" s="17"/>
      <c r="E18" s="8">
        <v>1</v>
      </c>
      <c r="F18" s="8"/>
      <c r="G18" s="8">
        <v>0</v>
      </c>
      <c r="H18" s="8">
        <v>0</v>
      </c>
      <c r="I18" s="8">
        <v>0</v>
      </c>
      <c r="J18" s="8">
        <v>0</v>
      </c>
      <c r="K18" s="8"/>
      <c r="L18" s="8">
        <v>0</v>
      </c>
      <c r="M18" s="8"/>
      <c r="N18" s="8">
        <v>0</v>
      </c>
      <c r="O18" s="8">
        <v>0</v>
      </c>
      <c r="P18" s="8">
        <v>0</v>
      </c>
      <c r="Q18" s="8"/>
      <c r="R18" s="8">
        <v>1</v>
      </c>
      <c r="S18" s="8"/>
      <c r="T18" s="8">
        <v>0</v>
      </c>
      <c r="U18" s="8"/>
      <c r="V18" s="8">
        <v>1</v>
      </c>
      <c r="W18" s="8"/>
      <c r="X18" s="8"/>
      <c r="Y18" s="8"/>
      <c r="Z18" s="8"/>
      <c r="AA18" s="8"/>
      <c r="AB18" s="8"/>
      <c r="AC18" s="17">
        <f t="shared" si="1"/>
        <v>3</v>
      </c>
    </row>
    <row r="19" spans="1:29" ht="15" customHeight="1">
      <c r="A19" s="16" t="s">
        <v>97</v>
      </c>
      <c r="B19" s="17"/>
      <c r="C19" s="17"/>
      <c r="D19" s="17"/>
      <c r="E19" s="8">
        <v>0</v>
      </c>
      <c r="F19" s="8"/>
      <c r="G19" s="8">
        <v>3</v>
      </c>
      <c r="H19" s="8">
        <v>0</v>
      </c>
      <c r="I19" s="8">
        <v>0</v>
      </c>
      <c r="J19" s="8">
        <v>0</v>
      </c>
      <c r="K19" s="8"/>
      <c r="L19" s="8">
        <v>0</v>
      </c>
      <c r="M19" s="8"/>
      <c r="N19" s="8">
        <v>6</v>
      </c>
      <c r="O19" s="8">
        <v>0</v>
      </c>
      <c r="P19" s="8">
        <v>21</v>
      </c>
      <c r="Q19" s="8"/>
      <c r="R19" s="8">
        <v>19</v>
      </c>
      <c r="S19" s="8"/>
      <c r="T19" s="8">
        <v>58</v>
      </c>
      <c r="U19" s="8"/>
      <c r="V19" s="8">
        <v>29</v>
      </c>
      <c r="W19" s="8"/>
      <c r="X19" s="8"/>
      <c r="Y19" s="8"/>
      <c r="Z19" s="8"/>
      <c r="AA19" s="8"/>
      <c r="AB19" s="8"/>
      <c r="AC19" s="17">
        <f t="shared" si="1"/>
        <v>136</v>
      </c>
    </row>
    <row r="20" spans="1:29" ht="15" customHeight="1">
      <c r="A20" s="16" t="s">
        <v>98</v>
      </c>
      <c r="B20" s="17"/>
      <c r="C20" s="17"/>
      <c r="D20" s="17"/>
      <c r="E20" s="8">
        <v>0</v>
      </c>
      <c r="F20" s="8"/>
      <c r="G20" s="8">
        <v>0</v>
      </c>
      <c r="H20" s="8">
        <v>0</v>
      </c>
      <c r="I20" s="7" t="s">
        <v>70</v>
      </c>
      <c r="J20" s="7" t="s">
        <v>70</v>
      </c>
      <c r="K20" s="8"/>
      <c r="L20" s="8">
        <v>0</v>
      </c>
      <c r="M20" s="8"/>
      <c r="N20" s="8">
        <v>0</v>
      </c>
      <c r="O20" s="8">
        <v>0</v>
      </c>
      <c r="P20" s="8">
        <v>0</v>
      </c>
      <c r="Q20" s="8"/>
      <c r="R20" s="8">
        <v>19</v>
      </c>
      <c r="S20" s="8"/>
      <c r="T20" s="8">
        <v>0</v>
      </c>
      <c r="U20" s="8"/>
      <c r="V20" s="8">
        <v>0</v>
      </c>
      <c r="W20" s="8"/>
      <c r="X20" s="8"/>
      <c r="Y20" s="8"/>
      <c r="Z20" s="8"/>
      <c r="AA20" s="8"/>
      <c r="AB20" s="8"/>
      <c r="AC20" s="17">
        <f t="shared" si="1"/>
        <v>19</v>
      </c>
    </row>
    <row r="21" spans="1:29" ht="15" customHeight="1">
      <c r="A21" s="16" t="s">
        <v>64</v>
      </c>
      <c r="B21" s="17"/>
      <c r="C21" s="17"/>
      <c r="D21" s="17"/>
      <c r="E21" s="8">
        <v>0</v>
      </c>
      <c r="F21" s="8"/>
      <c r="G21" s="8">
        <v>1</v>
      </c>
      <c r="H21" s="8">
        <v>0</v>
      </c>
      <c r="I21" s="7" t="s">
        <v>70</v>
      </c>
      <c r="J21" s="7" t="s">
        <v>70</v>
      </c>
      <c r="K21" s="8"/>
      <c r="L21" s="8">
        <v>0</v>
      </c>
      <c r="M21" s="8"/>
      <c r="N21" s="8">
        <v>0</v>
      </c>
      <c r="O21" s="8">
        <v>0</v>
      </c>
      <c r="P21" s="8">
        <v>0</v>
      </c>
      <c r="Q21" s="8"/>
      <c r="R21" s="8">
        <v>1</v>
      </c>
      <c r="S21" s="8"/>
      <c r="T21" s="8">
        <v>0</v>
      </c>
      <c r="U21" s="8"/>
      <c r="V21" s="8">
        <v>0</v>
      </c>
      <c r="W21" s="8"/>
      <c r="X21" s="8"/>
      <c r="Y21" s="8"/>
      <c r="Z21" s="8"/>
      <c r="AA21" s="8"/>
      <c r="AB21" s="8"/>
      <c r="AC21" s="17">
        <f>SUM(E21:AA21)</f>
        <v>2</v>
      </c>
    </row>
    <row r="22" spans="1:29" ht="15" customHeight="1">
      <c r="A22" s="16" t="s">
        <v>99</v>
      </c>
      <c r="B22" s="17"/>
      <c r="C22" s="17"/>
      <c r="D22" s="17"/>
      <c r="E22" s="8">
        <v>45.25</v>
      </c>
      <c r="F22" s="8"/>
      <c r="G22" s="8">
        <f>31+10</f>
        <v>41</v>
      </c>
      <c r="H22" s="8">
        <f>9+32.5+3+25+12+2</f>
        <v>83.5</v>
      </c>
      <c r="I22" s="13">
        <v>0</v>
      </c>
      <c r="J22" s="13">
        <v>37.5</v>
      </c>
      <c r="K22" s="8"/>
      <c r="L22" s="8">
        <v>33</v>
      </c>
      <c r="M22" s="8"/>
      <c r="N22" s="8">
        <v>60</v>
      </c>
      <c r="O22" s="8">
        <v>0</v>
      </c>
      <c r="P22" s="8">
        <f>28+17</f>
        <v>45</v>
      </c>
      <c r="Q22" s="8"/>
      <c r="R22" s="8">
        <v>38</v>
      </c>
      <c r="S22" s="8"/>
      <c r="T22" s="8">
        <v>82.5</v>
      </c>
      <c r="U22" s="8"/>
      <c r="V22" s="8">
        <v>73</v>
      </c>
      <c r="W22" s="8"/>
      <c r="X22" s="8"/>
      <c r="Y22" s="8"/>
      <c r="Z22" s="8"/>
      <c r="AA22" s="8"/>
      <c r="AB22" s="8"/>
      <c r="AC22" s="17">
        <f>SUM(E22:AA22)</f>
        <v>538.75</v>
      </c>
    </row>
    <row r="23" spans="1:29" ht="15" customHeight="1">
      <c r="A23" s="16" t="s">
        <v>100</v>
      </c>
      <c r="B23" s="17"/>
      <c r="C23" s="17"/>
      <c r="D23" s="17"/>
      <c r="E23" s="8">
        <v>20</v>
      </c>
      <c r="F23" s="8"/>
      <c r="G23" s="8">
        <v>27</v>
      </c>
      <c r="H23" s="8">
        <v>21</v>
      </c>
      <c r="I23" s="13">
        <v>0</v>
      </c>
      <c r="J23" s="13">
        <v>9</v>
      </c>
      <c r="K23" s="8"/>
      <c r="L23" s="8">
        <v>10</v>
      </c>
      <c r="M23" s="8"/>
      <c r="N23" s="8">
        <v>10</v>
      </c>
      <c r="O23" s="8">
        <v>0</v>
      </c>
      <c r="P23" s="8">
        <v>32</v>
      </c>
      <c r="Q23" s="8"/>
      <c r="R23" s="8">
        <v>30</v>
      </c>
      <c r="S23" s="8"/>
      <c r="T23" s="8">
        <v>36</v>
      </c>
      <c r="U23" s="8"/>
      <c r="V23" s="8">
        <v>22</v>
      </c>
      <c r="W23" s="8"/>
      <c r="X23" s="8"/>
      <c r="Y23" s="8"/>
      <c r="Z23" s="8"/>
      <c r="AA23" s="8"/>
      <c r="AB23" s="8"/>
      <c r="AC23" s="17">
        <f>SUM(E23:AA23)</f>
        <v>217</v>
      </c>
    </row>
    <row r="24" spans="1:29" ht="15" customHeight="1">
      <c r="A24" s="16" t="s">
        <v>125</v>
      </c>
      <c r="B24" s="17"/>
      <c r="C24" s="17"/>
      <c r="D24" s="17"/>
      <c r="E24" s="8">
        <v>2</v>
      </c>
      <c r="F24" s="8"/>
      <c r="G24" s="8">
        <v>2</v>
      </c>
      <c r="H24" s="8">
        <v>0</v>
      </c>
      <c r="I24" s="13">
        <v>0</v>
      </c>
      <c r="J24" s="13">
        <v>0</v>
      </c>
      <c r="K24" s="8"/>
      <c r="L24" s="8">
        <v>0</v>
      </c>
      <c r="M24" s="8"/>
      <c r="N24" s="8">
        <v>0</v>
      </c>
      <c r="O24" s="8">
        <v>0</v>
      </c>
      <c r="P24" s="8">
        <v>0</v>
      </c>
      <c r="Q24" s="8"/>
      <c r="R24" s="8">
        <v>0</v>
      </c>
      <c r="S24" s="8"/>
      <c r="T24" s="8">
        <v>1</v>
      </c>
      <c r="U24" s="8"/>
      <c r="V24" s="8">
        <v>0</v>
      </c>
      <c r="W24" s="8"/>
      <c r="X24" s="8"/>
      <c r="Y24" s="8"/>
      <c r="Z24" s="8"/>
      <c r="AA24" s="8"/>
      <c r="AB24" s="8"/>
      <c r="AC24" s="17">
        <f>SUM(E24:AA24)</f>
        <v>5</v>
      </c>
    </row>
    <row r="25" spans="1:29" ht="15" customHeight="1">
      <c r="A25" s="16" t="s">
        <v>47</v>
      </c>
      <c r="B25" s="17"/>
      <c r="C25" s="17"/>
      <c r="D25" s="17"/>
      <c r="E25" s="8">
        <v>7</v>
      </c>
      <c r="F25" s="8"/>
      <c r="G25" s="8">
        <v>10</v>
      </c>
      <c r="H25" s="8">
        <v>0</v>
      </c>
      <c r="I25" s="13">
        <v>0</v>
      </c>
      <c r="J25" s="13">
        <v>0</v>
      </c>
      <c r="K25" s="8"/>
      <c r="L25" s="8">
        <v>0</v>
      </c>
      <c r="M25" s="8"/>
      <c r="N25" s="8">
        <v>0</v>
      </c>
      <c r="O25" s="8">
        <v>0</v>
      </c>
      <c r="P25" s="8">
        <v>0</v>
      </c>
      <c r="Q25" s="8"/>
      <c r="R25" s="8">
        <v>0</v>
      </c>
      <c r="S25" s="8"/>
      <c r="T25" s="8">
        <v>11</v>
      </c>
      <c r="U25" s="8"/>
      <c r="V25" s="8">
        <v>0</v>
      </c>
      <c r="W25" s="8"/>
      <c r="X25" s="8"/>
      <c r="Y25" s="8"/>
      <c r="Z25" s="8"/>
      <c r="AA25" s="8"/>
      <c r="AB25" s="8"/>
      <c r="AC25" s="17">
        <f>SUM(E25:AA25)</f>
        <v>28</v>
      </c>
    </row>
    <row r="26" spans="1:29" ht="15" customHeight="1">
      <c r="A26" s="16" t="s">
        <v>123</v>
      </c>
      <c r="B26" s="17"/>
      <c r="C26" s="17"/>
      <c r="D26" s="17"/>
      <c r="E26" s="8">
        <v>0</v>
      </c>
      <c r="F26" s="8"/>
      <c r="G26" s="8">
        <v>0</v>
      </c>
      <c r="H26" s="8">
        <v>0</v>
      </c>
      <c r="I26" s="8">
        <v>0</v>
      </c>
      <c r="J26" s="8">
        <v>0</v>
      </c>
      <c r="K26" s="8"/>
      <c r="L26" s="8">
        <v>0</v>
      </c>
      <c r="M26" s="8"/>
      <c r="N26" s="8">
        <v>0</v>
      </c>
      <c r="O26" s="8">
        <v>0</v>
      </c>
      <c r="P26" s="8">
        <v>0</v>
      </c>
      <c r="Q26" s="8"/>
      <c r="R26" s="8">
        <v>0</v>
      </c>
      <c r="S26" s="8"/>
      <c r="T26" s="8">
        <v>0</v>
      </c>
      <c r="U26" s="8"/>
      <c r="V26" s="8">
        <v>0</v>
      </c>
      <c r="W26" s="8"/>
      <c r="X26" s="8"/>
      <c r="Y26" s="8"/>
      <c r="Z26" s="8"/>
      <c r="AA26" s="8"/>
      <c r="AB26" s="8"/>
      <c r="AC26" s="17">
        <f t="shared" si="1"/>
        <v>0</v>
      </c>
    </row>
    <row r="27" spans="1:29" ht="15" customHeight="1">
      <c r="A27" s="16" t="s">
        <v>46</v>
      </c>
      <c r="B27" s="17"/>
      <c r="C27" s="17"/>
      <c r="D27" s="17"/>
      <c r="E27" s="8">
        <v>0</v>
      </c>
      <c r="F27" s="8"/>
      <c r="G27" s="8">
        <v>0</v>
      </c>
      <c r="H27" s="8">
        <v>0</v>
      </c>
      <c r="I27" s="8">
        <v>0</v>
      </c>
      <c r="J27" s="8">
        <v>0</v>
      </c>
      <c r="K27" s="8"/>
      <c r="L27" s="8">
        <v>0</v>
      </c>
      <c r="M27" s="8"/>
      <c r="N27" s="8">
        <v>0</v>
      </c>
      <c r="O27" s="8">
        <v>0</v>
      </c>
      <c r="P27" s="8" t="s">
        <v>9</v>
      </c>
      <c r="Q27" s="8"/>
      <c r="R27" s="8">
        <v>0</v>
      </c>
      <c r="S27" s="8"/>
      <c r="T27" s="8">
        <v>0</v>
      </c>
      <c r="U27" s="8"/>
      <c r="V27" s="8">
        <v>0</v>
      </c>
      <c r="W27" s="8"/>
      <c r="X27" s="8"/>
      <c r="Y27" s="8"/>
      <c r="Z27" s="8"/>
      <c r="AA27" s="8"/>
      <c r="AB27" s="8"/>
      <c r="AC27" s="17">
        <f t="shared" si="1"/>
        <v>0</v>
      </c>
    </row>
    <row r="28" spans="1:29" ht="15" customHeight="1">
      <c r="A28" s="16" t="s">
        <v>124</v>
      </c>
      <c r="B28" s="17"/>
      <c r="C28" s="17"/>
      <c r="D28" s="17"/>
      <c r="E28" s="8">
        <v>1</v>
      </c>
      <c r="F28" s="8"/>
      <c r="G28" s="8">
        <v>3</v>
      </c>
      <c r="H28" s="8">
        <v>3</v>
      </c>
      <c r="I28" s="8">
        <v>0</v>
      </c>
      <c r="J28" s="8">
        <v>4</v>
      </c>
      <c r="K28" s="8"/>
      <c r="L28" s="8">
        <v>2</v>
      </c>
      <c r="M28" s="8"/>
      <c r="N28" s="8">
        <v>1</v>
      </c>
      <c r="O28" s="8">
        <v>0</v>
      </c>
      <c r="P28" s="8">
        <v>2</v>
      </c>
      <c r="Q28" s="8"/>
      <c r="R28" s="8">
        <v>1</v>
      </c>
      <c r="S28" s="8"/>
      <c r="T28" s="8">
        <v>2</v>
      </c>
      <c r="U28" s="8"/>
      <c r="V28" s="8">
        <v>2</v>
      </c>
      <c r="W28" s="8"/>
      <c r="X28" s="8"/>
      <c r="Y28" s="8"/>
      <c r="Z28" s="8"/>
      <c r="AA28" s="8"/>
      <c r="AB28" s="17"/>
      <c r="AC28" s="12">
        <f t="shared" si="1"/>
        <v>21</v>
      </c>
    </row>
    <row r="29" spans="1:29" ht="15" customHeight="1">
      <c r="A29" s="16" t="s">
        <v>126</v>
      </c>
      <c r="B29" s="17"/>
      <c r="C29" s="17"/>
      <c r="D29" s="17"/>
      <c r="E29" s="8">
        <v>6</v>
      </c>
      <c r="F29" s="8"/>
      <c r="G29" s="8">
        <v>12</v>
      </c>
      <c r="H29" s="8">
        <v>1</v>
      </c>
      <c r="I29" s="8">
        <v>0</v>
      </c>
      <c r="J29" s="8">
        <v>45</v>
      </c>
      <c r="K29" s="8"/>
      <c r="L29" s="8">
        <v>22</v>
      </c>
      <c r="M29" s="8"/>
      <c r="N29" s="8">
        <v>7</v>
      </c>
      <c r="O29" s="8">
        <v>0</v>
      </c>
      <c r="P29" s="8">
        <v>19</v>
      </c>
      <c r="Q29" s="8"/>
      <c r="R29" s="8">
        <v>4</v>
      </c>
      <c r="S29" s="8"/>
      <c r="T29" s="8">
        <v>33</v>
      </c>
      <c r="U29" s="8"/>
      <c r="V29" s="8">
        <v>10</v>
      </c>
      <c r="W29" s="8"/>
      <c r="X29" s="8"/>
      <c r="Y29" s="8"/>
      <c r="Z29" s="8"/>
      <c r="AA29" s="8"/>
      <c r="AB29" s="17"/>
      <c r="AC29" s="12">
        <f t="shared" si="1"/>
        <v>159</v>
      </c>
    </row>
    <row r="30" spans="1:29" ht="15" customHeight="1">
      <c r="A30" s="16" t="s">
        <v>22</v>
      </c>
      <c r="B30" s="17"/>
      <c r="C30" s="17"/>
      <c r="D30" s="17"/>
      <c r="E30" s="8">
        <v>0</v>
      </c>
      <c r="F30" s="8"/>
      <c r="G30" s="8">
        <v>0</v>
      </c>
      <c r="H30" s="8">
        <v>0</v>
      </c>
      <c r="I30" s="8">
        <v>0</v>
      </c>
      <c r="J30" s="8">
        <v>0</v>
      </c>
      <c r="K30" s="8"/>
      <c r="L30" s="8">
        <v>0</v>
      </c>
      <c r="M30" s="8"/>
      <c r="N30" s="8">
        <v>0</v>
      </c>
      <c r="O30" s="8">
        <v>0</v>
      </c>
      <c r="P30" s="8"/>
      <c r="Q30" s="8">
        <v>0</v>
      </c>
      <c r="R30" s="8"/>
      <c r="S30" s="8">
        <v>0</v>
      </c>
      <c r="T30" s="8"/>
      <c r="U30" s="8">
        <v>0</v>
      </c>
      <c r="V30" s="8"/>
      <c r="W30" s="8">
        <v>0</v>
      </c>
      <c r="X30" s="8"/>
      <c r="Y30" s="8"/>
      <c r="Z30" s="8"/>
      <c r="AA30" s="8"/>
      <c r="AB30" s="17"/>
      <c r="AC30" s="12">
        <f t="shared" si="1"/>
        <v>0</v>
      </c>
    </row>
    <row r="31" spans="1:29" ht="15" customHeight="1">
      <c r="A31" s="16" t="s">
        <v>41</v>
      </c>
      <c r="B31" s="17"/>
      <c r="C31" s="17"/>
      <c r="D31" s="17"/>
      <c r="E31" s="8">
        <v>7</v>
      </c>
      <c r="F31" s="8"/>
      <c r="G31" s="8">
        <v>11</v>
      </c>
      <c r="H31" s="8">
        <v>4</v>
      </c>
      <c r="I31" s="8">
        <v>0</v>
      </c>
      <c r="J31" s="8">
        <v>9</v>
      </c>
      <c r="K31" s="8"/>
      <c r="L31" s="8">
        <v>11</v>
      </c>
      <c r="M31" s="8"/>
      <c r="N31" s="8">
        <v>6</v>
      </c>
      <c r="O31" s="8">
        <v>0</v>
      </c>
      <c r="P31" s="8">
        <v>5</v>
      </c>
      <c r="Q31" s="8"/>
      <c r="R31" s="8">
        <v>8</v>
      </c>
      <c r="S31" s="8"/>
      <c r="T31" s="8">
        <v>10</v>
      </c>
      <c r="U31" s="8"/>
      <c r="V31" s="8">
        <v>9</v>
      </c>
      <c r="W31" s="8"/>
      <c r="X31" s="8"/>
      <c r="Y31" s="8"/>
      <c r="Z31" s="8"/>
      <c r="AA31" s="8"/>
      <c r="AB31" s="17"/>
      <c r="AC31" s="12">
        <f t="shared" si="1"/>
        <v>80</v>
      </c>
    </row>
    <row r="32" spans="1:29" ht="15" customHeight="1">
      <c r="A32" s="17" t="s">
        <v>118</v>
      </c>
      <c r="B32" s="17"/>
      <c r="C32" s="17"/>
      <c r="D32" s="17"/>
      <c r="E32" s="8">
        <v>8</v>
      </c>
      <c r="F32" s="8"/>
      <c r="G32" s="8">
        <v>7</v>
      </c>
      <c r="H32" s="8">
        <v>9</v>
      </c>
      <c r="I32" s="8">
        <v>0</v>
      </c>
      <c r="J32" s="8">
        <v>6</v>
      </c>
      <c r="K32" s="8"/>
      <c r="L32" s="8">
        <v>4</v>
      </c>
      <c r="M32" s="8"/>
      <c r="N32" s="8">
        <v>7</v>
      </c>
      <c r="O32" s="8">
        <v>0</v>
      </c>
      <c r="P32" s="8">
        <v>5</v>
      </c>
      <c r="Q32" s="8"/>
      <c r="R32" s="8">
        <v>4</v>
      </c>
      <c r="S32" s="8"/>
      <c r="T32" s="8">
        <v>4</v>
      </c>
      <c r="U32" s="8"/>
      <c r="V32" s="8">
        <v>5</v>
      </c>
      <c r="W32" s="8"/>
      <c r="X32" s="8"/>
      <c r="Y32" s="8"/>
      <c r="Z32" s="8"/>
      <c r="AA32" s="8"/>
      <c r="AB32" s="17"/>
      <c r="AC32" s="12">
        <f>SUM(E32:AA32)</f>
        <v>59</v>
      </c>
    </row>
    <row r="33" spans="1:29" ht="15" customHeight="1">
      <c r="A33" s="17" t="s">
        <v>116</v>
      </c>
      <c r="B33" s="17"/>
      <c r="C33" s="17"/>
      <c r="D33" s="17"/>
      <c r="E33" s="8">
        <v>15</v>
      </c>
      <c r="F33" s="8"/>
      <c r="G33" s="8">
        <v>8</v>
      </c>
      <c r="H33" s="8">
        <v>10</v>
      </c>
      <c r="I33" s="8">
        <v>0</v>
      </c>
      <c r="J33" s="8">
        <v>9</v>
      </c>
      <c r="K33" s="8"/>
      <c r="L33" s="8">
        <v>4</v>
      </c>
      <c r="M33" s="8"/>
      <c r="N33" s="8">
        <v>8</v>
      </c>
      <c r="O33" s="8">
        <v>0</v>
      </c>
      <c r="P33" s="8">
        <v>5</v>
      </c>
      <c r="Q33" s="8"/>
      <c r="R33" s="8">
        <v>2</v>
      </c>
      <c r="S33" s="8"/>
      <c r="T33" s="8">
        <v>8</v>
      </c>
      <c r="U33" s="8"/>
      <c r="V33" s="8">
        <v>6</v>
      </c>
      <c r="W33" s="8"/>
      <c r="X33" s="8"/>
      <c r="Y33" s="8"/>
      <c r="Z33" s="8"/>
      <c r="AA33" s="8"/>
      <c r="AB33" s="17"/>
      <c r="AC33" s="17">
        <f>SUM(E33:AA33)</f>
        <v>75</v>
      </c>
    </row>
    <row r="34" spans="1:29" ht="15" customHeight="1">
      <c r="A34" s="17" t="s">
        <v>117</v>
      </c>
      <c r="B34" s="17"/>
      <c r="C34" s="17"/>
      <c r="D34" s="17"/>
      <c r="E34" s="8">
        <v>0</v>
      </c>
      <c r="F34" s="8"/>
      <c r="G34" s="8">
        <v>0</v>
      </c>
      <c r="H34" s="8">
        <v>0</v>
      </c>
      <c r="I34" s="8">
        <v>0</v>
      </c>
      <c r="J34" s="8">
        <v>1</v>
      </c>
      <c r="K34" s="8"/>
      <c r="L34" s="8">
        <v>1</v>
      </c>
      <c r="M34" s="8"/>
      <c r="N34" s="8">
        <v>0</v>
      </c>
      <c r="O34" s="8">
        <v>0</v>
      </c>
      <c r="P34" s="8">
        <v>0</v>
      </c>
      <c r="Q34" s="8"/>
      <c r="R34" s="8">
        <v>1</v>
      </c>
      <c r="S34" s="8"/>
      <c r="T34" s="8">
        <v>20</v>
      </c>
      <c r="U34" s="8"/>
      <c r="V34" s="8">
        <v>14</v>
      </c>
      <c r="W34" s="8"/>
      <c r="X34" s="8"/>
      <c r="Y34" s="8"/>
      <c r="Z34" s="8"/>
      <c r="AA34" s="8"/>
      <c r="AB34" s="17"/>
      <c r="AC34" s="17">
        <f>SUM(E34:AA34)</f>
        <v>37</v>
      </c>
    </row>
    <row r="35" spans="1:29" ht="15" customHeight="1">
      <c r="A35" s="17" t="s">
        <v>119</v>
      </c>
      <c r="B35" s="17"/>
      <c r="C35" s="17"/>
      <c r="D35" s="17"/>
      <c r="E35" s="8">
        <v>9</v>
      </c>
      <c r="F35" s="8"/>
      <c r="G35" s="8">
        <v>11</v>
      </c>
      <c r="H35" s="8">
        <v>17</v>
      </c>
      <c r="I35" s="8">
        <v>0</v>
      </c>
      <c r="J35" s="8">
        <v>10</v>
      </c>
      <c r="K35" s="8"/>
      <c r="L35" s="8">
        <v>8</v>
      </c>
      <c r="M35" s="8"/>
      <c r="N35" s="8">
        <v>9</v>
      </c>
      <c r="O35" s="8">
        <v>0</v>
      </c>
      <c r="P35" s="8">
        <v>9</v>
      </c>
      <c r="Q35" s="8"/>
      <c r="R35" s="8">
        <v>9</v>
      </c>
      <c r="S35" s="8"/>
      <c r="T35" s="8">
        <v>9</v>
      </c>
      <c r="U35" s="8"/>
      <c r="V35" s="8">
        <v>9</v>
      </c>
      <c r="W35" s="8"/>
      <c r="X35" s="8"/>
      <c r="Y35" s="8"/>
      <c r="Z35" s="8"/>
      <c r="AA35" s="8"/>
      <c r="AB35" s="17"/>
      <c r="AC35" s="17">
        <f>SUM(E35:AA35)</f>
        <v>100</v>
      </c>
    </row>
    <row r="36" spans="1:29" ht="15" customHeight="1">
      <c r="A36" s="17" t="s">
        <v>120</v>
      </c>
      <c r="B36" s="17"/>
      <c r="C36" s="17"/>
      <c r="D36" s="17"/>
      <c r="E36" s="8">
        <v>4</v>
      </c>
      <c r="F36" s="8"/>
      <c r="G36" s="8">
        <v>1</v>
      </c>
      <c r="H36" s="8">
        <v>0</v>
      </c>
      <c r="I36" s="8">
        <v>0</v>
      </c>
      <c r="J36" s="8">
        <v>2</v>
      </c>
      <c r="K36" s="8"/>
      <c r="L36" s="8">
        <v>0</v>
      </c>
      <c r="M36" s="8"/>
      <c r="N36" s="8">
        <v>0</v>
      </c>
      <c r="O36" s="8">
        <v>0</v>
      </c>
      <c r="P36" s="8">
        <v>1</v>
      </c>
      <c r="Q36" s="8"/>
      <c r="R36" s="8">
        <v>0</v>
      </c>
      <c r="S36" s="8"/>
      <c r="T36" s="8">
        <v>5</v>
      </c>
      <c r="U36" s="8"/>
      <c r="V36" s="8">
        <v>4</v>
      </c>
      <c r="W36" s="8"/>
      <c r="X36" s="8"/>
      <c r="Y36" s="8"/>
      <c r="Z36" s="8"/>
      <c r="AA36" s="8"/>
      <c r="AB36" s="17"/>
      <c r="AC36" s="17">
        <f>SUM(E36:AA36)</f>
        <v>17</v>
      </c>
    </row>
    <row r="37" spans="1:29" s="21" customFormat="1" ht="15" customHeight="1">
      <c r="A37" s="8" t="s">
        <v>73</v>
      </c>
      <c r="B37" s="8"/>
      <c r="C37" s="8"/>
      <c r="D37" s="8"/>
      <c r="E37" s="8">
        <v>152</v>
      </c>
      <c r="F37" s="8"/>
      <c r="G37" s="8">
        <v>160</v>
      </c>
      <c r="H37" s="8">
        <v>110</v>
      </c>
      <c r="I37" s="8"/>
      <c r="J37" s="8">
        <v>80</v>
      </c>
      <c r="K37" s="8"/>
      <c r="L37" s="8">
        <v>110</v>
      </c>
      <c r="M37" s="8"/>
      <c r="N37" s="8">
        <v>90</v>
      </c>
      <c r="O37" s="8"/>
      <c r="P37" s="8"/>
      <c r="Q37" s="8"/>
      <c r="R37" s="8">
        <v>45</v>
      </c>
      <c r="S37" s="8"/>
      <c r="T37" s="8">
        <v>52</v>
      </c>
      <c r="U37" s="8"/>
      <c r="V37" s="8">
        <v>145</v>
      </c>
      <c r="W37" s="8"/>
      <c r="X37" s="8"/>
      <c r="Y37" s="8"/>
      <c r="Z37" s="8"/>
      <c r="AA37" s="8"/>
      <c r="AB37" s="8"/>
      <c r="AC37" s="8"/>
    </row>
    <row r="38" spans="1:29" s="21" customFormat="1" ht="15" customHeight="1">
      <c r="A38" s="31" t="s">
        <v>32</v>
      </c>
      <c r="B38" s="8"/>
      <c r="C38" s="8"/>
      <c r="D38" s="8"/>
      <c r="E38" s="8">
        <v>5</v>
      </c>
      <c r="F38" s="8"/>
      <c r="G38" s="8">
        <v>4</v>
      </c>
      <c r="H38" s="8"/>
      <c r="I38" s="8">
        <v>0</v>
      </c>
      <c r="J38" s="8"/>
      <c r="K38" s="8">
        <v>3</v>
      </c>
      <c r="L38" s="8"/>
      <c r="M38" s="8">
        <v>2</v>
      </c>
      <c r="N38" s="8"/>
      <c r="O38" s="8">
        <v>0</v>
      </c>
      <c r="P38" s="8"/>
      <c r="Q38" s="8">
        <v>2.5</v>
      </c>
      <c r="R38" s="8"/>
      <c r="S38" s="8">
        <v>4</v>
      </c>
      <c r="T38" s="8"/>
      <c r="U38" s="8">
        <v>4.5</v>
      </c>
      <c r="V38" s="8">
        <v>1.5</v>
      </c>
      <c r="W38" s="8"/>
      <c r="X38" s="8"/>
      <c r="Y38" s="8"/>
      <c r="Z38" s="8"/>
      <c r="AA38" s="8"/>
      <c r="AB38" s="8"/>
      <c r="AC38" s="8">
        <f>SUM(E38:V38)</f>
        <v>26.5</v>
      </c>
    </row>
    <row r="39" spans="1:29" s="42" customFormat="1" ht="60" customHeight="1">
      <c r="A39" s="32" t="s">
        <v>42</v>
      </c>
      <c r="B39" s="41"/>
      <c r="C39" s="41"/>
      <c r="D39" s="41"/>
      <c r="E39" s="41" t="s">
        <v>44</v>
      </c>
      <c r="F39" s="41"/>
      <c r="G39" s="41" t="s">
        <v>43</v>
      </c>
      <c r="H39" s="41" t="s">
        <v>45</v>
      </c>
      <c r="I39" s="41">
        <v>0</v>
      </c>
      <c r="J39" s="41" t="s">
        <v>1</v>
      </c>
      <c r="K39" s="41" t="s">
        <v>2</v>
      </c>
      <c r="L39" s="41" t="s">
        <v>4</v>
      </c>
      <c r="M39" s="41" t="s">
        <v>5</v>
      </c>
      <c r="N39" s="41" t="s">
        <v>3</v>
      </c>
      <c r="O39" s="41">
        <v>0</v>
      </c>
      <c r="P39" s="41" t="s">
        <v>10</v>
      </c>
      <c r="Q39" s="41" t="s">
        <v>11</v>
      </c>
      <c r="R39" s="41" t="s">
        <v>12</v>
      </c>
      <c r="S39" s="41" t="s">
        <v>13</v>
      </c>
      <c r="T39" s="41"/>
      <c r="U39" s="41" t="s">
        <v>16</v>
      </c>
      <c r="V39" s="41" t="s">
        <v>19</v>
      </c>
      <c r="W39" s="41"/>
      <c r="X39" s="41"/>
      <c r="Y39" s="41"/>
      <c r="Z39" s="41"/>
      <c r="AA39" s="41"/>
      <c r="AB39" s="41"/>
      <c r="AC39" s="41"/>
    </row>
    <row r="40" spans="1:29" ht="15" customHeight="1">
      <c r="A40" s="18" t="s">
        <v>14</v>
      </c>
      <c r="B40" s="17"/>
      <c r="C40" s="17"/>
      <c r="D40" s="16"/>
      <c r="E40" s="17"/>
      <c r="F40" s="17"/>
      <c r="G40" s="17"/>
      <c r="H40" s="17"/>
      <c r="I40" s="17"/>
      <c r="J40" s="17"/>
      <c r="K40" s="17"/>
      <c r="L40" s="17"/>
      <c r="M40" s="17"/>
      <c r="N40" s="17"/>
      <c r="O40" s="8"/>
      <c r="P40" s="8"/>
      <c r="Q40" s="8"/>
      <c r="R40" s="8"/>
      <c r="S40" s="8"/>
      <c r="T40" s="8"/>
      <c r="U40" s="8"/>
      <c r="V40" s="8"/>
      <c r="W40" s="8"/>
      <c r="X40" s="8"/>
      <c r="Y40" s="8"/>
      <c r="Z40" s="8"/>
      <c r="AA40" s="8"/>
      <c r="AB40" s="17"/>
      <c r="AC40" s="17"/>
    </row>
    <row r="41" spans="1:29" ht="15" customHeight="1">
      <c r="A41" s="18" t="s">
        <v>18</v>
      </c>
      <c r="B41" s="17"/>
      <c r="C41" s="17"/>
      <c r="D41" s="16"/>
      <c r="E41" s="17"/>
      <c r="F41" s="17"/>
      <c r="G41" s="17"/>
      <c r="H41" s="17"/>
      <c r="I41" s="17"/>
      <c r="J41" s="17"/>
      <c r="K41" s="17"/>
      <c r="L41" s="17"/>
      <c r="M41" s="17"/>
      <c r="N41" s="17"/>
      <c r="O41" s="8"/>
      <c r="P41" s="8"/>
      <c r="Q41" s="8"/>
      <c r="R41" s="8"/>
      <c r="S41" s="8"/>
      <c r="T41" s="8"/>
      <c r="U41" s="8"/>
      <c r="V41" s="8"/>
      <c r="W41" s="8"/>
      <c r="X41" s="8"/>
      <c r="Y41" s="8"/>
      <c r="Z41" s="8"/>
      <c r="AA41" s="8"/>
      <c r="AB41" s="17"/>
      <c r="AC41" s="17"/>
    </row>
    <row r="42" spans="1:29" ht="15" customHeight="1">
      <c r="A42" s="20"/>
      <c r="B42" s="17"/>
      <c r="C42" s="17"/>
      <c r="D42" s="16"/>
      <c r="E42" s="17"/>
      <c r="F42" s="17"/>
      <c r="G42" s="17"/>
      <c r="H42" s="17"/>
      <c r="I42" s="17"/>
      <c r="J42" s="17"/>
      <c r="K42" s="17"/>
      <c r="L42" s="17"/>
      <c r="M42" s="17"/>
      <c r="N42" s="17"/>
      <c r="O42" s="8"/>
      <c r="P42" s="8"/>
      <c r="Q42" s="8"/>
      <c r="R42" s="8"/>
      <c r="S42" s="8"/>
      <c r="T42" s="8"/>
      <c r="U42" s="8"/>
      <c r="V42" s="8"/>
      <c r="W42" s="8"/>
      <c r="X42" s="8"/>
      <c r="Y42" s="8"/>
      <c r="Z42" s="8"/>
      <c r="AA42" s="8" t="s">
        <v>31</v>
      </c>
      <c r="AB42" s="17"/>
      <c r="AC42" s="17"/>
    </row>
    <row r="43" spans="1:29" s="26" customFormat="1" ht="10.5" customHeight="1">
      <c r="A43" s="23"/>
      <c r="B43" s="23"/>
      <c r="C43" s="23"/>
      <c r="D43" s="23"/>
      <c r="E43" s="24"/>
      <c r="F43" s="24"/>
      <c r="G43" s="23"/>
      <c r="H43" s="23"/>
      <c r="I43" s="23"/>
      <c r="J43" s="23"/>
      <c r="K43" s="23"/>
      <c r="L43" s="23"/>
      <c r="M43" s="23"/>
      <c r="N43" s="23"/>
      <c r="O43" s="25"/>
      <c r="P43" s="25"/>
      <c r="Q43" s="25"/>
      <c r="R43" s="25"/>
      <c r="S43" s="25"/>
      <c r="T43" s="25"/>
      <c r="U43" s="25"/>
      <c r="V43" s="25"/>
      <c r="W43" s="25"/>
      <c r="X43" s="25"/>
      <c r="Y43" s="25"/>
      <c r="Z43" s="25"/>
      <c r="AA43" s="25"/>
      <c r="AB43" s="23"/>
      <c r="AC43" s="23"/>
    </row>
    <row r="44" spans="1:29" ht="15" customHeight="1">
      <c r="A44" s="20" t="s">
        <v>75</v>
      </c>
      <c r="B44" s="17"/>
      <c r="C44" s="17"/>
      <c r="D44" s="16"/>
      <c r="E44" s="17"/>
      <c r="F44" s="17"/>
      <c r="G44" s="16"/>
      <c r="H44" s="16"/>
      <c r="I44" s="17"/>
      <c r="J44" s="17"/>
      <c r="K44" s="17"/>
      <c r="L44" s="17"/>
      <c r="M44" s="17"/>
      <c r="N44" s="17"/>
      <c r="O44" s="8"/>
      <c r="P44" s="8"/>
      <c r="Q44" s="8"/>
      <c r="R44" s="8"/>
      <c r="S44" s="8"/>
      <c r="T44" s="8"/>
      <c r="U44" s="8"/>
      <c r="V44" s="8"/>
      <c r="W44" s="8"/>
      <c r="X44" s="8"/>
      <c r="Y44" s="8"/>
      <c r="Z44" s="8"/>
      <c r="AA44" s="8"/>
      <c r="AB44" s="17"/>
      <c r="AC44" s="17"/>
    </row>
    <row r="45" spans="1:29" ht="15" customHeight="1">
      <c r="A45" s="20" t="s">
        <v>34</v>
      </c>
      <c r="B45" s="17"/>
      <c r="C45" s="17"/>
      <c r="D45" s="17"/>
      <c r="E45" s="17"/>
      <c r="F45" s="17"/>
      <c r="G45" s="17"/>
      <c r="H45" s="17"/>
      <c r="I45" s="17"/>
      <c r="J45" s="17"/>
      <c r="K45" s="17"/>
      <c r="L45" s="17"/>
      <c r="M45" s="17"/>
      <c r="N45" s="17"/>
      <c r="O45" s="8"/>
      <c r="P45" s="8"/>
      <c r="Q45" s="8"/>
      <c r="R45" s="8"/>
      <c r="S45" s="8"/>
      <c r="T45" s="8"/>
      <c r="U45" s="8"/>
      <c r="V45" s="8"/>
      <c r="W45" s="8"/>
      <c r="X45" s="8"/>
      <c r="Y45" s="8"/>
      <c r="Z45" s="8"/>
      <c r="AA45" s="8"/>
      <c r="AB45" s="17"/>
      <c r="AC45" s="17"/>
    </row>
    <row r="46" spans="1:29" ht="15" customHeight="1">
      <c r="A46" s="20" t="s">
        <v>35</v>
      </c>
      <c r="B46" s="17"/>
      <c r="C46" s="17"/>
      <c r="D46" s="17"/>
      <c r="E46" s="17"/>
      <c r="F46" s="17"/>
      <c r="G46" s="17"/>
      <c r="H46" s="17"/>
      <c r="I46" s="17"/>
      <c r="J46" s="17"/>
      <c r="K46" s="17"/>
      <c r="L46" s="17"/>
      <c r="M46" s="17"/>
      <c r="N46" s="17"/>
      <c r="O46" s="8"/>
      <c r="P46" s="8"/>
      <c r="Q46" s="8"/>
      <c r="R46" s="8"/>
      <c r="S46" s="8"/>
      <c r="T46" s="8"/>
      <c r="U46" s="8"/>
      <c r="V46" s="8"/>
      <c r="W46" s="8"/>
      <c r="X46" s="8"/>
      <c r="Y46" s="8"/>
      <c r="Z46" s="8"/>
      <c r="AA46" s="8"/>
      <c r="AB46" s="17"/>
      <c r="AC46" s="17"/>
    </row>
    <row r="47" spans="1:29" ht="15" customHeight="1">
      <c r="A47" s="17" t="s">
        <v>7</v>
      </c>
    </row>
    <row r="48" spans="1:29" s="22" customFormat="1" ht="15" customHeight="1">
      <c r="A48" s="20" t="s">
        <v>15</v>
      </c>
      <c r="C48" s="35"/>
      <c r="F48" s="35"/>
      <c r="H48" s="35"/>
      <c r="J48" s="35"/>
      <c r="L48" s="35"/>
      <c r="N48" s="35"/>
      <c r="O48" s="21"/>
      <c r="P48" s="21"/>
      <c r="Q48" s="21"/>
      <c r="R48" s="21"/>
      <c r="S48" s="21"/>
      <c r="T48" s="21"/>
      <c r="U48" s="21"/>
      <c r="V48" s="21"/>
      <c r="W48" s="21"/>
      <c r="X48" s="21"/>
      <c r="Y48" s="21"/>
      <c r="Z48" s="21"/>
      <c r="AA48" s="21"/>
    </row>
    <row r="49" spans="1:27" ht="15" customHeight="1">
      <c r="A49" s="18" t="s">
        <v>17</v>
      </c>
    </row>
    <row r="50" spans="1:27" s="44" customFormat="1" ht="15" customHeight="1">
      <c r="A50" s="43" t="s">
        <v>0</v>
      </c>
      <c r="O50" s="21"/>
      <c r="P50" s="21"/>
      <c r="Q50" s="21"/>
      <c r="R50" s="21"/>
      <c r="S50" s="21"/>
      <c r="T50" s="21"/>
      <c r="U50" s="21"/>
      <c r="V50" s="21"/>
      <c r="W50" s="21"/>
      <c r="X50" s="21"/>
      <c r="Y50" s="21"/>
      <c r="Z50" s="21"/>
      <c r="AA50" s="21"/>
    </row>
    <row r="51" spans="1:27" s="27" customFormat="1" ht="15" customHeight="1">
      <c r="A51" s="28" t="s">
        <v>6</v>
      </c>
      <c r="C51" s="35"/>
      <c r="F51" s="35"/>
      <c r="H51" s="35"/>
      <c r="J51" s="35"/>
      <c r="L51" s="35"/>
      <c r="N51" s="35"/>
      <c r="O51" s="21"/>
      <c r="P51" s="21"/>
      <c r="Q51" s="21"/>
      <c r="R51" s="21"/>
      <c r="S51" s="21"/>
      <c r="T51" s="21"/>
      <c r="U51" s="21"/>
      <c r="V51" s="21"/>
      <c r="W51" s="21"/>
      <c r="X51" s="21"/>
      <c r="Y51" s="21"/>
      <c r="Z51" s="21"/>
      <c r="AA51" s="21"/>
    </row>
    <row r="52" spans="1:27" s="45" customFormat="1" ht="15" customHeight="1">
      <c r="A52" s="28"/>
      <c r="O52" s="21"/>
      <c r="P52" s="21"/>
      <c r="Q52" s="21"/>
      <c r="R52" s="21"/>
      <c r="S52" s="21"/>
      <c r="T52" s="21"/>
      <c r="U52" s="21"/>
      <c r="V52" s="21"/>
      <c r="W52" s="21"/>
      <c r="X52" s="21"/>
      <c r="Y52" s="21"/>
      <c r="Z52" s="21"/>
      <c r="AA52" s="21"/>
    </row>
    <row r="53" spans="1:27" ht="15" customHeight="1">
      <c r="A53" s="16" t="s">
        <v>106</v>
      </c>
    </row>
  </sheetData>
  <sheetCalcPr fullCalcOnLoad="1"/>
  <mergeCells count="2">
    <mergeCell ref="A5:B5"/>
    <mergeCell ref="A6:B6"/>
  </mergeCells>
  <phoneticPr fontId="8" type="noConversion"/>
  <pageMargins left="0.7" right="0.7" top="0.75" bottom="0.75" header="0.3" footer="0.3"/>
  <headerFooter>
    <oddFooter>&amp;C&amp;"Helvetica Neue,Regular"&amp;12&amp;K000000&amp;P</oddFooter>
  </headerFooter>
  <extLst>
    <ext xmlns:mx="http://schemas.microsoft.com/office/mac/excel/2008/main" uri="http://schemas.microsoft.com/office/mac/excel/2008/main">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Export Summary</vt:lpstr>
      <vt:lpstr>FY19 Stats</vt:lpstr>
      <vt:lpstr>FY 20 Stats (2)</vt:lpstr>
      <vt:lpstr>FY 21 Stats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Vickie</dc:creator>
  <cp:lastModifiedBy>maryclaire tarlow</cp:lastModifiedBy>
  <dcterms:created xsi:type="dcterms:W3CDTF">2018-12-12T17:23:50Z</dcterms:created>
  <dcterms:modified xsi:type="dcterms:W3CDTF">2021-05-29T01:02:43Z</dcterms:modified>
</cp:coreProperties>
</file>